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1505" windowHeight="9090" activeTab="1"/>
  </bookViews>
  <sheets>
    <sheet name="Block A" sheetId="1" r:id="rId1"/>
    <sheet name="Block B I" sheetId="2" r:id="rId2"/>
    <sheet name="Block B II" sheetId="3" r:id="rId3"/>
    <sheet name="Block C" sheetId="4" r:id="rId4"/>
    <sheet name="Block D I" sheetId="5" r:id="rId5"/>
    <sheet name="Block D II" sheetId="6" r:id="rId6"/>
    <sheet name="Block E I" sheetId="7" r:id="rId7"/>
    <sheet name="Block E II- per apt" sheetId="8" r:id="rId8"/>
    <sheet name="Block EII - per floor" sheetId="9" r:id="rId9"/>
  </sheets>
  <definedNames>
    <definedName name="_xlnm.Print_Titles" localSheetId="0">'Block A'!$2:$3</definedName>
  </definedNames>
  <calcPr fullCalcOnLoad="1"/>
</workbook>
</file>

<file path=xl/sharedStrings.xml><?xml version="1.0" encoding="utf-8"?>
<sst xmlns="http://schemas.openxmlformats.org/spreadsheetml/2006/main" count="1196" uniqueCount="271">
  <si>
    <t>Этаж</t>
  </si>
  <si>
    <t>Статус</t>
  </si>
  <si>
    <t xml:space="preserve">В 101 -апартамент
</t>
  </si>
  <si>
    <t xml:space="preserve">В 102 - студия
</t>
  </si>
  <si>
    <t>прихожая, гостиная с кухней, спальня, санитарный узел, террасa</t>
  </si>
  <si>
    <t xml:space="preserve">прихожая, комната с кухней, санитарный узел, терраса
</t>
  </si>
  <si>
    <t xml:space="preserve">В 103 - студия
</t>
  </si>
  <si>
    <t xml:space="preserve">В 104 - апартамент
</t>
  </si>
  <si>
    <t xml:space="preserve">В 105 - апартамент
</t>
  </si>
  <si>
    <t xml:space="preserve">В 106 - апартамент
</t>
  </si>
  <si>
    <t xml:space="preserve">В 107 - апартамент
</t>
  </si>
  <si>
    <t xml:space="preserve">В 110 - апартамент
</t>
  </si>
  <si>
    <t xml:space="preserve">В 111 - апартамент
</t>
  </si>
  <si>
    <t xml:space="preserve">В 112 - апартамент
</t>
  </si>
  <si>
    <t xml:space="preserve">В 201 - апартамент
</t>
  </si>
  <si>
    <t xml:space="preserve">В 202 -апартамент
</t>
  </si>
  <si>
    <t xml:space="preserve">В 116 -апартамент
</t>
  </si>
  <si>
    <t xml:space="preserve">В 203 - апартамент
</t>
  </si>
  <si>
    <t xml:space="preserve">В 204 - апартамент
</t>
  </si>
  <si>
    <t xml:space="preserve">В 205 - апартамент
</t>
  </si>
  <si>
    <t xml:space="preserve">В 206 -апартамент
</t>
  </si>
  <si>
    <t xml:space="preserve">В 207 - апартамент
</t>
  </si>
  <si>
    <t xml:space="preserve">В 208 - апартамент
</t>
  </si>
  <si>
    <t xml:space="preserve">В 210 - апартамент
</t>
  </si>
  <si>
    <t xml:space="preserve">В 211 - апартамент
</t>
  </si>
  <si>
    <t xml:space="preserve">В 212 - апартамент
</t>
  </si>
  <si>
    <t xml:space="preserve">В 213 - апартамент
</t>
  </si>
  <si>
    <t xml:space="preserve">В 214 - апартамент
</t>
  </si>
  <si>
    <t xml:space="preserve">В 215 - апартамент
</t>
  </si>
  <si>
    <t xml:space="preserve">В 216 - апартамент
</t>
  </si>
  <si>
    <t xml:space="preserve">В 301 - апартамент
</t>
  </si>
  <si>
    <t xml:space="preserve">В 303 - апартамент
</t>
  </si>
  <si>
    <t xml:space="preserve">В 304 -апартамент
</t>
  </si>
  <si>
    <t xml:space="preserve">В 305 - апартамент
</t>
  </si>
  <si>
    <t xml:space="preserve">В 306 - апартамент
</t>
  </si>
  <si>
    <t xml:space="preserve">В 307 - апартамент
</t>
  </si>
  <si>
    <t xml:space="preserve">В 108 - студия
</t>
  </si>
  <si>
    <t xml:space="preserve">В 109 - студия
</t>
  </si>
  <si>
    <t xml:space="preserve">В 302 - студия
</t>
  </si>
  <si>
    <t xml:space="preserve">В 209 - студия
</t>
  </si>
  <si>
    <t xml:space="preserve">В 308 - апартамент
</t>
  </si>
  <si>
    <t>В 309 - студия</t>
  </si>
  <si>
    <t xml:space="preserve">В 310 -апартамент
</t>
  </si>
  <si>
    <t xml:space="preserve">В 311 - апартамент
</t>
  </si>
  <si>
    <t xml:space="preserve">В 312 - апартамент
</t>
  </si>
  <si>
    <t xml:space="preserve">В 401 - апартамент
</t>
  </si>
  <si>
    <t xml:space="preserve">В 402 - апартамент
</t>
  </si>
  <si>
    <t xml:space="preserve">В 403 - апартамент
</t>
  </si>
  <si>
    <t xml:space="preserve">В 404 - апартамент
</t>
  </si>
  <si>
    <t xml:space="preserve">В 405 - апартамент
</t>
  </si>
  <si>
    <t xml:space="preserve">В 406 - апартамент
</t>
  </si>
  <si>
    <t xml:space="preserve">В 407 - апартамент
</t>
  </si>
  <si>
    <t xml:space="preserve">В 408 - апартамент
</t>
  </si>
  <si>
    <t xml:space="preserve">В 409 - апартамент
</t>
  </si>
  <si>
    <t xml:space="preserve">В 410 - апартамент
</t>
  </si>
  <si>
    <t xml:space="preserve">В 411 - апартамент
</t>
  </si>
  <si>
    <t xml:space="preserve">В 412 -апартамент
</t>
  </si>
  <si>
    <t xml:space="preserve">В 413 -апартамент
</t>
  </si>
  <si>
    <t xml:space="preserve">В 414 -апартамент
</t>
  </si>
  <si>
    <t xml:space="preserve">В 313 -апартамент
</t>
  </si>
  <si>
    <t xml:space="preserve">В 314 - апартамент
</t>
  </si>
  <si>
    <t xml:space="preserve">В 315 - апартамент
</t>
  </si>
  <si>
    <t xml:space="preserve">В 316 - апартамент
</t>
  </si>
  <si>
    <t>Вид</t>
  </si>
  <si>
    <t xml:space="preserve">А 102 - апартамент
</t>
  </si>
  <si>
    <t xml:space="preserve">А 103 - апартамент
</t>
  </si>
  <si>
    <t xml:space="preserve">А 104 - апартамент
</t>
  </si>
  <si>
    <t xml:space="preserve">А 106 - апартамент
</t>
  </si>
  <si>
    <t xml:space="preserve">А 107 - апартамент
</t>
  </si>
  <si>
    <t xml:space="preserve">А 108 - апартамент
</t>
  </si>
  <si>
    <t xml:space="preserve">А 109 - апартамент
</t>
  </si>
  <si>
    <t xml:space="preserve">А 111 - апартамент
</t>
  </si>
  <si>
    <t xml:space="preserve">А 112 - апартамент
</t>
  </si>
  <si>
    <t>А 113 - апартамент</t>
  </si>
  <si>
    <t xml:space="preserve">А 114 - апартамент
</t>
  </si>
  <si>
    <t xml:space="preserve">А 115 - апартамент
</t>
  </si>
  <si>
    <t xml:space="preserve">А 116 - апартамент
</t>
  </si>
  <si>
    <t xml:space="preserve">А 117 -апартамент
</t>
  </si>
  <si>
    <t xml:space="preserve">А 118 - апартамент
</t>
  </si>
  <si>
    <t xml:space="preserve">А 119 - апартамент
</t>
  </si>
  <si>
    <t xml:space="preserve">А 120 - апартамент
</t>
  </si>
  <si>
    <t xml:space="preserve">А 201 - апартамент
</t>
  </si>
  <si>
    <t xml:space="preserve">А 202 - апартамент
</t>
  </si>
  <si>
    <t xml:space="preserve">А 203 - апартамент
</t>
  </si>
  <si>
    <t xml:space="preserve">А 204 - апартамент
</t>
  </si>
  <si>
    <t xml:space="preserve">А 205 - апартамент
</t>
  </si>
  <si>
    <t xml:space="preserve">А 206 - апартамент
</t>
  </si>
  <si>
    <t xml:space="preserve">А 207 - апартамент
</t>
  </si>
  <si>
    <t xml:space="preserve">А 208 - апартамент
</t>
  </si>
  <si>
    <t xml:space="preserve">А 209 - апартамент
</t>
  </si>
  <si>
    <t xml:space="preserve">А 210 - апартамент
</t>
  </si>
  <si>
    <t xml:space="preserve">А 211 -апартамент
</t>
  </si>
  <si>
    <t xml:space="preserve">А 212 -апартамент
</t>
  </si>
  <si>
    <t xml:space="preserve">А 213 - апартамент
</t>
  </si>
  <si>
    <t xml:space="preserve">А 214 - апартамент
</t>
  </si>
  <si>
    <t xml:space="preserve">А 216 - апартамент
</t>
  </si>
  <si>
    <t xml:space="preserve">А 217 - апартамент
</t>
  </si>
  <si>
    <t>А 218 - апартамент</t>
  </si>
  <si>
    <t xml:space="preserve">А 219 - апартамент
</t>
  </si>
  <si>
    <t>А 220 - апартамент</t>
  </si>
  <si>
    <t xml:space="preserve">А 301 - апартамент
</t>
  </si>
  <si>
    <t xml:space="preserve">А 302 - апартамент
</t>
  </si>
  <si>
    <t xml:space="preserve">А 303 - апартамент
</t>
  </si>
  <si>
    <t xml:space="preserve">А 304 - апартамент
</t>
  </si>
  <si>
    <t xml:space="preserve">А 305 - апартамент
</t>
  </si>
  <si>
    <t xml:space="preserve">А 306 -апартамент
</t>
  </si>
  <si>
    <t xml:space="preserve">А 307 - апартамент
</t>
  </si>
  <si>
    <t xml:space="preserve">А 308 - апартамент
</t>
  </si>
  <si>
    <t xml:space="preserve">А 309 - апартамент
</t>
  </si>
  <si>
    <t xml:space="preserve">А 310 - апартамент
</t>
  </si>
  <si>
    <t xml:space="preserve">А 311 - апартамент
</t>
  </si>
  <si>
    <t xml:space="preserve">А 312 -апартамент
</t>
  </si>
  <si>
    <t xml:space="preserve">А 313 - апартамент
</t>
  </si>
  <si>
    <t xml:space="preserve">А 314 - апартамент
</t>
  </si>
  <si>
    <t>А 315 -апартамент</t>
  </si>
  <si>
    <t xml:space="preserve">А 316 -апартамент
</t>
  </si>
  <si>
    <t xml:space="preserve">А 317 - апартамент
</t>
  </si>
  <si>
    <t xml:space="preserve">А 318 - апартамент
</t>
  </si>
  <si>
    <t xml:space="preserve">А 319 - апартамент
</t>
  </si>
  <si>
    <t xml:space="preserve">А 320 - апартамент
</t>
  </si>
  <si>
    <t xml:space="preserve">А 401 - апартамент
</t>
  </si>
  <si>
    <t>А 402 - студия</t>
  </si>
  <si>
    <t xml:space="preserve">А 403 - апартамент
</t>
  </si>
  <si>
    <t xml:space="preserve">А 404 - апартамент
</t>
  </si>
  <si>
    <t xml:space="preserve">А 405 - апартамент
</t>
  </si>
  <si>
    <t xml:space="preserve">А 406 - апартамент
</t>
  </si>
  <si>
    <t xml:space="preserve">А 407 - апартамент
</t>
  </si>
  <si>
    <t xml:space="preserve">А 408 - апартамент
</t>
  </si>
  <si>
    <t xml:space="preserve">А 409 - апартамент
</t>
  </si>
  <si>
    <t>А 410 - апартамент</t>
  </si>
  <si>
    <t xml:space="preserve">А 411 - апартамент
</t>
  </si>
  <si>
    <t xml:space="preserve">А 412 - апартамент
</t>
  </si>
  <si>
    <t>А 413 - студия</t>
  </si>
  <si>
    <t>А 414 - апартамент</t>
  </si>
  <si>
    <t>А 415 - апартамент</t>
  </si>
  <si>
    <t xml:space="preserve">А 416 - апартамент
</t>
  </si>
  <si>
    <t xml:space="preserve">А 417 - апартамент
</t>
  </si>
  <si>
    <t xml:space="preserve">А 418 - апартамент
</t>
  </si>
  <si>
    <t xml:space="preserve">А 419 - апартамент
</t>
  </si>
  <si>
    <t xml:space="preserve">А 420 - апартамент
</t>
  </si>
  <si>
    <t>А 110 - студия</t>
  </si>
  <si>
    <t>А 105 - студия</t>
  </si>
  <si>
    <t>Номер апартамента</t>
  </si>
  <si>
    <t>Кол-во спален</t>
  </si>
  <si>
    <t>В 115 - апартамен</t>
  </si>
  <si>
    <t>В 207 - апартамент</t>
  </si>
  <si>
    <t>В 302 - студия</t>
  </si>
  <si>
    <t xml:space="preserve">В 309 - студия
</t>
  </si>
  <si>
    <t xml:space="preserve">С 101 - апартамент
</t>
  </si>
  <si>
    <t xml:space="preserve">С 102 -апартамент
</t>
  </si>
  <si>
    <t xml:space="preserve">С 103 - апартамент
</t>
  </si>
  <si>
    <t xml:space="preserve">С 104 - студия
</t>
  </si>
  <si>
    <t xml:space="preserve">С 105 - апартамент
</t>
  </si>
  <si>
    <t xml:space="preserve">С 201 - апартамент
</t>
  </si>
  <si>
    <t xml:space="preserve">С 202 - студия
</t>
  </si>
  <si>
    <t xml:space="preserve">С 203 - апартамент
</t>
  </si>
  <si>
    <t xml:space="preserve">С 204 -апартамент
</t>
  </si>
  <si>
    <t xml:space="preserve">С 205 - апартамент
</t>
  </si>
  <si>
    <t xml:space="preserve">С 206 - апартамент
</t>
  </si>
  <si>
    <t xml:space="preserve">С 207 - апартамент
</t>
  </si>
  <si>
    <t xml:space="preserve">С 208 - апартамент
</t>
  </si>
  <si>
    <t>С 209 - апартамент</t>
  </si>
  <si>
    <t xml:space="preserve">С 210 -  апартамент
</t>
  </si>
  <si>
    <t xml:space="preserve">С 211 - студия
</t>
  </si>
  <si>
    <t xml:space="preserve">С 212 - апартамент
</t>
  </si>
  <si>
    <t xml:space="preserve">С 301 - апартамент
</t>
  </si>
  <si>
    <t>С 302 - студия</t>
  </si>
  <si>
    <t xml:space="preserve">С 303 - апартамент
</t>
  </si>
  <si>
    <t xml:space="preserve">С 304 - апартамент
</t>
  </si>
  <si>
    <t xml:space="preserve">С 305 - апартамент
</t>
  </si>
  <si>
    <t xml:space="preserve">С 306 - апартамент
</t>
  </si>
  <si>
    <t xml:space="preserve">С 307 -апартамент
</t>
  </si>
  <si>
    <t xml:space="preserve">С 308 - апартамент
</t>
  </si>
  <si>
    <t xml:space="preserve">С 309 - апартамент
</t>
  </si>
  <si>
    <t xml:space="preserve">С 310 - апартамент
</t>
  </si>
  <si>
    <t xml:space="preserve">С 311 -студия
</t>
  </si>
  <si>
    <t xml:space="preserve">С 312 - апартамент
</t>
  </si>
  <si>
    <t xml:space="preserve">С 401 - апартамент
</t>
  </si>
  <si>
    <t xml:space="preserve">С 402 -студия
</t>
  </si>
  <si>
    <t xml:space="preserve">С 403 - апартамент
</t>
  </si>
  <si>
    <t xml:space="preserve">С 404 - апартамент
</t>
  </si>
  <si>
    <t xml:space="preserve">С 405 - апартамент
</t>
  </si>
  <si>
    <t xml:space="preserve">С 406 - апартамент
</t>
  </si>
  <si>
    <t xml:space="preserve">С 407 - апартамент
</t>
  </si>
  <si>
    <t xml:space="preserve">С 408 - апартамент
</t>
  </si>
  <si>
    <t xml:space="preserve">С 409 - студия
</t>
  </si>
  <si>
    <t xml:space="preserve">С 410 - апартамент
</t>
  </si>
  <si>
    <t>Наименование</t>
  </si>
  <si>
    <t xml:space="preserve">D 101 - апартамент
</t>
  </si>
  <si>
    <t xml:space="preserve">D 102 - студия
</t>
  </si>
  <si>
    <t xml:space="preserve">D 103 - апартамент
</t>
  </si>
  <si>
    <t xml:space="preserve">D 104 -апартамент
</t>
  </si>
  <si>
    <t xml:space="preserve">D 105 - апартамент
</t>
  </si>
  <si>
    <t xml:space="preserve">D 106 - апартамент
</t>
  </si>
  <si>
    <t xml:space="preserve">D 201 - апартамент
</t>
  </si>
  <si>
    <t xml:space="preserve">D 202 - апартамент
</t>
  </si>
  <si>
    <t xml:space="preserve">D 203 - апартамент
</t>
  </si>
  <si>
    <t xml:space="preserve">D 204 - апартамент
</t>
  </si>
  <si>
    <t xml:space="preserve">D 205 - апартамент
</t>
  </si>
  <si>
    <t xml:space="preserve">D 206 - апартамент
</t>
  </si>
  <si>
    <t xml:space="preserve">D 301 - апартамент
</t>
  </si>
  <si>
    <t xml:space="preserve">D 302 - апартамент
</t>
  </si>
  <si>
    <t xml:space="preserve">D 303 - апартамент
</t>
  </si>
  <si>
    <t xml:space="preserve">D 304 - апартамент
</t>
  </si>
  <si>
    <t xml:space="preserve">D 305 - апартамент
</t>
  </si>
  <si>
    <t xml:space="preserve">D 306 - апартамент
</t>
  </si>
  <si>
    <t xml:space="preserve">D 401 -апартамент
</t>
  </si>
  <si>
    <t xml:space="preserve">D 402 -апартамент
</t>
  </si>
  <si>
    <t xml:space="preserve">D 403 - апартамент
</t>
  </si>
  <si>
    <t xml:space="preserve">D 404 - студия
</t>
  </si>
  <si>
    <t xml:space="preserve">D 405 - студия
</t>
  </si>
  <si>
    <t xml:space="preserve">D 406 - апартамент
</t>
  </si>
  <si>
    <t>D 106 - апартамент</t>
  </si>
  <si>
    <t>D 301 - апартамент</t>
  </si>
  <si>
    <t>D 404 - студия</t>
  </si>
  <si>
    <t xml:space="preserve">Е 101 - апартамент
</t>
  </si>
  <si>
    <t>Е 102 - студия</t>
  </si>
  <si>
    <t xml:space="preserve">Е 103 -апартамент
</t>
  </si>
  <si>
    <t xml:space="preserve">Е 201 - апартамент
</t>
  </si>
  <si>
    <t>Е 202 - студия</t>
  </si>
  <si>
    <t xml:space="preserve">Е 203 - апартамент
</t>
  </si>
  <si>
    <t xml:space="preserve">Е 301 - апартамент
</t>
  </si>
  <si>
    <t>Е 302 - студия</t>
  </si>
  <si>
    <t xml:space="preserve">Е 303 - апартамент
</t>
  </si>
  <si>
    <t xml:space="preserve">Е 401 - апартамент
</t>
  </si>
  <si>
    <t xml:space="preserve">Е 402 - апартамент
</t>
  </si>
  <si>
    <t xml:space="preserve">Е 103 - апартамент
</t>
  </si>
  <si>
    <t xml:space="preserve">Е 203 -апартамент
</t>
  </si>
  <si>
    <t>резевр.</t>
  </si>
  <si>
    <t>резерв</t>
  </si>
  <si>
    <t>резерв.</t>
  </si>
  <si>
    <t>море</t>
  </si>
  <si>
    <t>лес-гора</t>
  </si>
  <si>
    <t>комплекс</t>
  </si>
  <si>
    <t>частично море</t>
  </si>
  <si>
    <t>бессейн</t>
  </si>
  <si>
    <t>бассейн</t>
  </si>
  <si>
    <t>комплекс-гора</t>
  </si>
  <si>
    <t>комплекс-бассейн</t>
  </si>
  <si>
    <t>частино-море</t>
  </si>
  <si>
    <t>частично-море</t>
  </si>
  <si>
    <t>прихожая, гостиная с кухней, спальня, санитарный узел, 2 террасы</t>
  </si>
  <si>
    <t>прихожая, гостиная с кухней, спальня, санитарный узел,2  террасы</t>
  </si>
  <si>
    <t>Корпус Е-ІІ</t>
  </si>
  <si>
    <t>Площадь м²</t>
  </si>
  <si>
    <t>Ид.части %</t>
  </si>
  <si>
    <t>Общ.части м²</t>
  </si>
  <si>
    <t>Общ.площадь м²</t>
  </si>
  <si>
    <t>Цена Евро</t>
  </si>
  <si>
    <t>Цена  
м²
Акция Евро</t>
  </si>
  <si>
    <t>Цена  
м²</t>
  </si>
  <si>
    <t>Е 101 - апартамент</t>
  </si>
  <si>
    <t>Корпус Е-І</t>
  </si>
  <si>
    <t>Корпус D-ІІ</t>
  </si>
  <si>
    <t>Корпус D-І</t>
  </si>
  <si>
    <t>Корпус C</t>
  </si>
  <si>
    <t>Корпус B-ІІ</t>
  </si>
  <si>
    <t>Корпус B-І</t>
  </si>
  <si>
    <t>Корпус A</t>
  </si>
  <si>
    <t>прихожая, гостиная с кухней, 2 спальни, санитарный узел, террасa</t>
  </si>
  <si>
    <t xml:space="preserve">А 101 - апартамент
</t>
  </si>
  <si>
    <t xml:space="preserve">А 215 -апартамент
</t>
  </si>
  <si>
    <t>В 113 - апартамент</t>
  </si>
  <si>
    <t xml:space="preserve">В 114 - апартамент
</t>
  </si>
  <si>
    <t>В 113- апартамент</t>
  </si>
  <si>
    <t xml:space="preserve">В 114- апартамент
</t>
  </si>
  <si>
    <t xml:space="preserve"> </t>
  </si>
  <si>
    <t>Цена  
м²
 Евро</t>
  </si>
  <si>
    <t>ОБЗАВЕДЕН/
С МЕБЕЛЬЮ</t>
  </si>
  <si>
    <t>last changes 
01 Sep 2013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</si>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</sst>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[$€-1]"/>
    <numFmt numFmtId="189" formatCode="#,##0\ [$€-1]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4">
    <font>
      <sz val="10"/>
      <name val="Tahoma"/>
      <family val="0"/>
    </font>
    <font>
      <sz val="12"/>
      <name val="Tahoma"/>
      <family val="2"/>
    </font>
    <font>
      <sz val="11"/>
      <name val="Tahoma"/>
      <family val="2"/>
    </font>
    <font>
      <sz val="8"/>
      <name val="Tahoma"/>
      <family val="2"/>
    </font>
    <font>
      <i/>
      <u val="single"/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2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83" fontId="0" fillId="0" borderId="0" xfId="0" applyNumberFormat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14" fillId="3" borderId="11" xfId="16" applyNumberFormat="1" applyBorder="1" applyAlignment="1">
      <alignment horizontal="center" vertical="center"/>
    </xf>
    <xf numFmtId="4" fontId="14" fillId="3" borderId="11" xfId="16" applyNumberFormat="1" applyBorder="1" applyAlignment="1">
      <alignment horizontal="center" vertical="center" wrapText="1"/>
    </xf>
    <xf numFmtId="3" fontId="14" fillId="3" borderId="11" xfId="16" applyNumberFormat="1" applyBorder="1" applyAlignment="1">
      <alignment horizontal="center" vertical="center" wrapText="1"/>
    </xf>
    <xf numFmtId="4" fontId="14" fillId="3" borderId="11" xfId="16" applyNumberFormat="1" applyBorder="1" applyAlignment="1">
      <alignment horizontal="center" vertical="center"/>
    </xf>
    <xf numFmtId="183" fontId="14" fillId="3" borderId="11" xfId="16" applyNumberFormat="1" applyBorder="1" applyAlignment="1">
      <alignment horizontal="center" vertical="center"/>
    </xf>
    <xf numFmtId="0" fontId="14" fillId="3" borderId="11" xfId="16" applyBorder="1" applyAlignment="1">
      <alignment horizontal="center" vertical="center"/>
    </xf>
    <xf numFmtId="3" fontId="14" fillId="3" borderId="12" xfId="16" applyNumberFormat="1" applyBorder="1" applyAlignment="1">
      <alignment horizontal="center" vertical="center"/>
    </xf>
    <xf numFmtId="4" fontId="14" fillId="3" borderId="12" xfId="16" applyNumberFormat="1" applyBorder="1" applyAlignment="1">
      <alignment horizontal="center" vertical="center" wrapText="1"/>
    </xf>
    <xf numFmtId="3" fontId="14" fillId="3" borderId="12" xfId="16" applyNumberFormat="1" applyBorder="1" applyAlignment="1">
      <alignment horizontal="center" vertical="center" wrapText="1"/>
    </xf>
    <xf numFmtId="4" fontId="14" fillId="3" borderId="12" xfId="16" applyNumberFormat="1" applyBorder="1" applyAlignment="1">
      <alignment horizontal="center" vertical="center"/>
    </xf>
    <xf numFmtId="183" fontId="14" fillId="3" borderId="12" xfId="16" applyNumberFormat="1" applyBorder="1" applyAlignment="1">
      <alignment horizontal="center" vertical="center"/>
    </xf>
    <xf numFmtId="0" fontId="14" fillId="3" borderId="12" xfId="16" applyBorder="1" applyAlignment="1">
      <alignment horizontal="center" vertical="center"/>
    </xf>
    <xf numFmtId="189" fontId="14" fillId="3" borderId="11" xfId="16" applyNumberFormat="1" applyBorder="1" applyAlignment="1">
      <alignment horizontal="center" vertical="center"/>
    </xf>
    <xf numFmtId="3" fontId="14" fillId="3" borderId="13" xfId="16" applyNumberFormat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14" fillId="3" borderId="11" xfId="16" applyNumberFormat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4" fontId="14" fillId="3" borderId="12" xfId="16" applyNumberForma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14" fillId="3" borderId="14" xfId="16" applyNumberFormat="1" applyBorder="1" applyAlignment="1">
      <alignment horizontal="center" vertical="center"/>
    </xf>
    <xf numFmtId="3" fontId="14" fillId="3" borderId="15" xfId="16" applyNumberFormat="1" applyBorder="1" applyAlignment="1">
      <alignment horizontal="center" vertical="center"/>
    </xf>
    <xf numFmtId="0" fontId="11" fillId="3" borderId="11" xfId="16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Fill="1" applyAlignment="1">
      <alignment/>
    </xf>
    <xf numFmtId="3" fontId="11" fillId="3" borderId="11" xfId="16" applyNumberFormat="1" applyFont="1" applyFill="1" applyBorder="1" applyAlignment="1">
      <alignment horizontal="center" vertical="center"/>
    </xf>
    <xf numFmtId="0" fontId="9" fillId="3" borderId="11" xfId="16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3" fontId="14" fillId="3" borderId="11" xfId="16" applyNumberFormat="1" applyFill="1" applyBorder="1" applyAlignment="1">
      <alignment horizontal="center" vertical="center"/>
    </xf>
    <xf numFmtId="4" fontId="14" fillId="3" borderId="11" xfId="16" applyNumberFormat="1" applyFill="1" applyBorder="1" applyAlignment="1">
      <alignment horizontal="center" wrapText="1"/>
    </xf>
    <xf numFmtId="3" fontId="14" fillId="3" borderId="11" xfId="16" applyNumberFormat="1" applyFill="1" applyBorder="1" applyAlignment="1">
      <alignment horizontal="center" vertical="center" wrapText="1"/>
    </xf>
    <xf numFmtId="4" fontId="14" fillId="3" borderId="11" xfId="16" applyNumberFormat="1" applyFill="1" applyBorder="1" applyAlignment="1">
      <alignment horizontal="center" vertical="center" wrapText="1"/>
    </xf>
    <xf numFmtId="4" fontId="14" fillId="3" borderId="11" xfId="16" applyNumberFormat="1" applyFill="1" applyBorder="1" applyAlignment="1">
      <alignment horizontal="center" vertical="center"/>
    </xf>
    <xf numFmtId="183" fontId="14" fillId="3" borderId="11" xfId="16" applyNumberFormat="1" applyFill="1" applyBorder="1" applyAlignment="1">
      <alignment horizontal="center" vertical="center"/>
    </xf>
    <xf numFmtId="0" fontId="14" fillId="3" borderId="11" xfId="16" applyFill="1" applyBorder="1" applyAlignment="1">
      <alignment horizontal="center" vertical="center"/>
    </xf>
    <xf numFmtId="3" fontId="12" fillId="3" borderId="11" xfId="16" applyNumberFormat="1" applyFont="1" applyFill="1" applyBorder="1" applyAlignment="1">
      <alignment horizontal="center" vertical="center"/>
    </xf>
    <xf numFmtId="4" fontId="12" fillId="3" borderId="11" xfId="16" applyNumberFormat="1" applyFont="1" applyFill="1" applyBorder="1" applyAlignment="1">
      <alignment horizontal="center" vertical="center" wrapText="1"/>
    </xf>
    <xf numFmtId="3" fontId="12" fillId="3" borderId="11" xfId="16" applyNumberFormat="1" applyFont="1" applyFill="1" applyBorder="1" applyAlignment="1">
      <alignment horizontal="center" vertical="center" wrapText="1"/>
    </xf>
    <xf numFmtId="4" fontId="12" fillId="3" borderId="11" xfId="16" applyNumberFormat="1" applyFont="1" applyFill="1" applyBorder="1" applyAlignment="1">
      <alignment horizontal="center" vertical="center"/>
    </xf>
    <xf numFmtId="183" fontId="12" fillId="3" borderId="11" xfId="16" applyNumberFormat="1" applyFont="1" applyFill="1" applyBorder="1" applyAlignment="1">
      <alignment horizontal="center" vertical="center"/>
    </xf>
    <xf numFmtId="0" fontId="12" fillId="3" borderId="11" xfId="16" applyFont="1" applyFill="1" applyBorder="1" applyAlignment="1">
      <alignment horizontal="center" vertical="center"/>
    </xf>
    <xf numFmtId="0" fontId="11" fillId="3" borderId="11" xfId="16" applyFont="1" applyFill="1" applyBorder="1" applyAlignment="1">
      <alignment horizontal="center" vertical="center"/>
    </xf>
    <xf numFmtId="3" fontId="9" fillId="17" borderId="11" xfId="16" applyNumberFormat="1" applyFont="1" applyFill="1" applyBorder="1" applyAlignment="1">
      <alignment horizontal="center" vertical="center"/>
    </xf>
    <xf numFmtId="4" fontId="9" fillId="17" borderId="11" xfId="16" applyNumberFormat="1" applyFont="1" applyFill="1" applyBorder="1" applyAlignment="1">
      <alignment horizontal="center" vertical="center" wrapText="1"/>
    </xf>
    <xf numFmtId="3" fontId="9" fillId="17" borderId="11" xfId="16" applyNumberFormat="1" applyFont="1" applyFill="1" applyBorder="1" applyAlignment="1">
      <alignment horizontal="center" vertical="center" wrapText="1"/>
    </xf>
    <xf numFmtId="4" fontId="9" fillId="17" borderId="11" xfId="16" applyNumberFormat="1" applyFont="1" applyFill="1" applyBorder="1" applyAlignment="1">
      <alignment horizontal="center" vertical="center"/>
    </xf>
    <xf numFmtId="183" fontId="9" fillId="17" borderId="11" xfId="16" applyNumberFormat="1" applyFont="1" applyFill="1" applyBorder="1" applyAlignment="1">
      <alignment horizontal="center" vertical="center"/>
    </xf>
    <xf numFmtId="189" fontId="9" fillId="17" borderId="11" xfId="16" applyNumberFormat="1" applyFont="1" applyFill="1" applyBorder="1" applyAlignment="1">
      <alignment horizontal="center" vertical="center"/>
    </xf>
    <xf numFmtId="0" fontId="9" fillId="17" borderId="11" xfId="16" applyFont="1" applyFill="1" applyBorder="1" applyAlignment="1">
      <alignment horizontal="center" vertical="center"/>
    </xf>
    <xf numFmtId="189" fontId="9" fillId="17" borderId="11" xfId="16" applyNumberFormat="1" applyFont="1" applyFill="1" applyBorder="1" applyAlignment="1">
      <alignment horizontal="center" vertical="center"/>
    </xf>
    <xf numFmtId="3" fontId="9" fillId="17" borderId="11" xfId="16" applyNumberFormat="1" applyFont="1" applyFill="1" applyBorder="1" applyAlignment="1">
      <alignment horizontal="center" vertical="center"/>
    </xf>
    <xf numFmtId="4" fontId="9" fillId="17" borderId="11" xfId="16" applyNumberFormat="1" applyFont="1" applyFill="1" applyBorder="1" applyAlignment="1">
      <alignment horizontal="center" vertical="center" wrapText="1"/>
    </xf>
    <xf numFmtId="3" fontId="9" fillId="17" borderId="11" xfId="16" applyNumberFormat="1" applyFont="1" applyFill="1" applyBorder="1" applyAlignment="1">
      <alignment horizontal="center" vertical="center" wrapText="1"/>
    </xf>
    <xf numFmtId="4" fontId="9" fillId="17" borderId="11" xfId="16" applyNumberFormat="1" applyFont="1" applyFill="1" applyBorder="1" applyAlignment="1">
      <alignment horizontal="center" vertical="center"/>
    </xf>
    <xf numFmtId="183" fontId="9" fillId="17" borderId="11" xfId="16" applyNumberFormat="1" applyFont="1" applyFill="1" applyBorder="1" applyAlignment="1">
      <alignment horizontal="center" vertical="center"/>
    </xf>
    <xf numFmtId="189" fontId="9" fillId="17" borderId="11" xfId="16" applyNumberFormat="1" applyFont="1" applyFill="1" applyBorder="1" applyAlignment="1">
      <alignment horizontal="center" vertical="center"/>
    </xf>
    <xf numFmtId="3" fontId="9" fillId="17" borderId="11" xfId="16" applyNumberFormat="1" applyFont="1" applyFill="1" applyBorder="1" applyAlignment="1">
      <alignment horizontal="center" vertical="center"/>
    </xf>
    <xf numFmtId="4" fontId="9" fillId="17" borderId="11" xfId="16" applyNumberFormat="1" applyFont="1" applyFill="1" applyBorder="1" applyAlignment="1">
      <alignment horizontal="center" vertical="center" wrapText="1"/>
    </xf>
    <xf numFmtId="3" fontId="9" fillId="17" borderId="11" xfId="16" applyNumberFormat="1" applyFont="1" applyFill="1" applyBorder="1" applyAlignment="1">
      <alignment horizontal="center" vertical="center" wrapText="1"/>
    </xf>
    <xf numFmtId="4" fontId="9" fillId="17" borderId="11" xfId="16" applyNumberFormat="1" applyFont="1" applyFill="1" applyBorder="1" applyAlignment="1">
      <alignment horizontal="center" vertical="center"/>
    </xf>
    <xf numFmtId="183" fontId="9" fillId="17" borderId="11" xfId="16" applyNumberFormat="1" applyFont="1" applyFill="1" applyBorder="1" applyAlignment="1">
      <alignment horizontal="center" vertical="center"/>
    </xf>
    <xf numFmtId="189" fontId="9" fillId="17" borderId="11" xfId="16" applyNumberFormat="1" applyFont="1" applyFill="1" applyBorder="1" applyAlignment="1">
      <alignment horizontal="center" vertical="center"/>
    </xf>
    <xf numFmtId="4" fontId="9" fillId="17" borderId="11" xfId="16" applyNumberFormat="1" applyFont="1" applyFill="1" applyBorder="1" applyAlignment="1">
      <alignment horizontal="center" wrapText="1"/>
    </xf>
    <xf numFmtId="3" fontId="9" fillId="17" borderId="14" xfId="16" applyNumberFormat="1" applyFont="1" applyFill="1" applyBorder="1" applyAlignment="1">
      <alignment horizontal="center" vertical="center"/>
    </xf>
    <xf numFmtId="4" fontId="12" fillId="3" borderId="11" xfId="16" applyNumberFormat="1" applyFont="1" applyFill="1" applyBorder="1" applyAlignment="1">
      <alignment horizontal="center" wrapText="1"/>
    </xf>
    <xf numFmtId="3" fontId="12" fillId="3" borderId="14" xfId="16" applyNumberFormat="1" applyFont="1" applyFill="1" applyBorder="1" applyAlignment="1">
      <alignment horizontal="center" vertical="center"/>
    </xf>
    <xf numFmtId="3" fontId="14" fillId="3" borderId="14" xfId="16" applyNumberFormat="1" applyFill="1" applyBorder="1" applyAlignment="1">
      <alignment horizontal="center" vertical="center"/>
    </xf>
    <xf numFmtId="3" fontId="9" fillId="17" borderId="11" xfId="34" applyNumberFormat="1" applyFill="1" applyBorder="1" applyAlignment="1">
      <alignment horizontal="center" vertical="center"/>
    </xf>
    <xf numFmtId="4" fontId="9" fillId="17" borderId="11" xfId="34" applyNumberFormat="1" applyFill="1" applyBorder="1" applyAlignment="1">
      <alignment horizontal="center" wrapText="1"/>
    </xf>
    <xf numFmtId="3" fontId="9" fillId="17" borderId="11" xfId="34" applyNumberFormat="1" applyFill="1" applyBorder="1" applyAlignment="1">
      <alignment horizontal="center" vertical="center" wrapText="1"/>
    </xf>
    <xf numFmtId="4" fontId="9" fillId="17" borderId="11" xfId="34" applyNumberFormat="1" applyFill="1" applyBorder="1" applyAlignment="1">
      <alignment horizontal="center" vertical="center" wrapText="1"/>
    </xf>
    <xf numFmtId="4" fontId="9" fillId="17" borderId="11" xfId="34" applyNumberFormat="1" applyFill="1" applyBorder="1" applyAlignment="1">
      <alignment horizontal="center" vertical="center"/>
    </xf>
    <xf numFmtId="183" fontId="9" fillId="17" borderId="11" xfId="34" applyNumberFormat="1" applyFill="1" applyBorder="1" applyAlignment="1">
      <alignment horizontal="center" vertical="center"/>
    </xf>
    <xf numFmtId="189" fontId="9" fillId="17" borderId="11" xfId="34" applyNumberFormat="1" applyFill="1" applyBorder="1" applyAlignment="1">
      <alignment horizontal="center" vertical="center"/>
    </xf>
    <xf numFmtId="189" fontId="9" fillId="17" borderId="14" xfId="34" applyNumberFormat="1" applyFill="1" applyBorder="1" applyAlignment="1">
      <alignment horizontal="center" vertical="center"/>
    </xf>
    <xf numFmtId="0" fontId="9" fillId="17" borderId="11" xfId="34" applyFill="1" applyBorder="1" applyAlignment="1">
      <alignment horizontal="center" vertical="center"/>
    </xf>
    <xf numFmtId="189" fontId="14" fillId="17" borderId="11" xfId="16" applyNumberFormat="1" applyFill="1" applyBorder="1" applyAlignment="1">
      <alignment horizontal="center" vertical="center"/>
    </xf>
    <xf numFmtId="3" fontId="9" fillId="17" borderId="12" xfId="34" applyNumberFormat="1" applyFill="1" applyBorder="1" applyAlignment="1">
      <alignment horizontal="center" vertical="center"/>
    </xf>
    <xf numFmtId="4" fontId="9" fillId="17" borderId="12" xfId="34" applyNumberFormat="1" applyFill="1" applyBorder="1" applyAlignment="1">
      <alignment horizontal="center" wrapText="1"/>
    </xf>
    <xf numFmtId="3" fontId="9" fillId="17" borderId="12" xfId="34" applyNumberFormat="1" applyFill="1" applyBorder="1" applyAlignment="1">
      <alignment horizontal="center" vertical="center" wrapText="1"/>
    </xf>
    <xf numFmtId="4" fontId="9" fillId="17" borderId="12" xfId="34" applyNumberFormat="1" applyFill="1" applyBorder="1" applyAlignment="1">
      <alignment horizontal="center" vertical="center" wrapText="1"/>
    </xf>
    <xf numFmtId="4" fontId="9" fillId="17" borderId="12" xfId="34" applyNumberFormat="1" applyFill="1" applyBorder="1" applyAlignment="1">
      <alignment horizontal="center" vertical="center"/>
    </xf>
    <xf numFmtId="183" fontId="9" fillId="17" borderId="12" xfId="34" applyNumberFormat="1" applyFill="1" applyBorder="1" applyAlignment="1">
      <alignment horizontal="center" vertical="center"/>
    </xf>
    <xf numFmtId="189" fontId="9" fillId="17" borderId="12" xfId="34" applyNumberFormat="1" applyFill="1" applyBorder="1" applyAlignment="1">
      <alignment horizontal="center" vertical="center"/>
    </xf>
    <xf numFmtId="0" fontId="9" fillId="17" borderId="12" xfId="34" applyFill="1" applyBorder="1" applyAlignment="1">
      <alignment horizontal="center" vertical="center"/>
    </xf>
    <xf numFmtId="3" fontId="12" fillId="3" borderId="11" xfId="34" applyNumberFormat="1" applyFont="1" applyFill="1" applyBorder="1" applyAlignment="1">
      <alignment horizontal="center" vertical="center"/>
    </xf>
    <xf numFmtId="4" fontId="12" fillId="3" borderId="11" xfId="34" applyNumberFormat="1" applyFont="1" applyFill="1" applyBorder="1" applyAlignment="1">
      <alignment horizontal="center" wrapText="1"/>
    </xf>
    <xf numFmtId="3" fontId="12" fillId="3" borderId="11" xfId="34" applyNumberFormat="1" applyFont="1" applyFill="1" applyBorder="1" applyAlignment="1">
      <alignment horizontal="center" vertical="center" wrapText="1"/>
    </xf>
    <xf numFmtId="4" fontId="12" fillId="3" borderId="11" xfId="34" applyNumberFormat="1" applyFont="1" applyFill="1" applyBorder="1" applyAlignment="1">
      <alignment horizontal="center" vertical="center" wrapText="1"/>
    </xf>
    <xf numFmtId="4" fontId="12" fillId="3" borderId="11" xfId="34" applyNumberFormat="1" applyFont="1" applyFill="1" applyBorder="1" applyAlignment="1">
      <alignment horizontal="center" vertical="center"/>
    </xf>
    <xf numFmtId="183" fontId="12" fillId="3" borderId="11" xfId="34" applyNumberFormat="1" applyFont="1" applyFill="1" applyBorder="1" applyAlignment="1">
      <alignment horizontal="center" vertical="center"/>
    </xf>
    <xf numFmtId="189" fontId="12" fillId="3" borderId="11" xfId="34" applyNumberFormat="1" applyFont="1" applyFill="1" applyBorder="1" applyAlignment="1">
      <alignment horizontal="center" vertical="center"/>
    </xf>
    <xf numFmtId="189" fontId="12" fillId="3" borderId="11" xfId="16" applyNumberFormat="1" applyFont="1" applyFill="1" applyBorder="1" applyAlignment="1">
      <alignment horizontal="center" vertical="center"/>
    </xf>
    <xf numFmtId="0" fontId="12" fillId="3" borderId="11" xfId="34" applyFont="1" applyFill="1" applyBorder="1" applyAlignment="1">
      <alignment horizontal="center" vertical="center"/>
    </xf>
    <xf numFmtId="3" fontId="9" fillId="17" borderId="13" xfId="34" applyNumberFormat="1" applyFill="1" applyBorder="1" applyAlignment="1">
      <alignment horizontal="center" vertical="center"/>
    </xf>
    <xf numFmtId="3" fontId="9" fillId="17" borderId="13" xfId="16" applyNumberFormat="1" applyFont="1" applyFill="1" applyBorder="1" applyAlignment="1">
      <alignment horizontal="center" vertical="center"/>
    </xf>
    <xf numFmtId="189" fontId="9" fillId="17" borderId="11" xfId="16" applyNumberFormat="1" applyFont="1" applyFill="1" applyBorder="1" applyAlignment="1">
      <alignment horizontal="center" vertical="center"/>
    </xf>
    <xf numFmtId="0" fontId="9" fillId="17" borderId="11" xfId="34" applyFont="1" applyFill="1" applyBorder="1" applyAlignment="1">
      <alignment horizontal="center" vertical="center"/>
    </xf>
    <xf numFmtId="3" fontId="9" fillId="17" borderId="12" xfId="16" applyNumberFormat="1" applyFont="1" applyFill="1" applyBorder="1" applyAlignment="1">
      <alignment horizontal="center" vertical="center"/>
    </xf>
    <xf numFmtId="4" fontId="9" fillId="17" borderId="12" xfId="16" applyNumberFormat="1" applyFont="1" applyFill="1" applyBorder="1" applyAlignment="1">
      <alignment horizontal="center" vertical="center" wrapText="1"/>
    </xf>
    <xf numFmtId="3" fontId="9" fillId="17" borderId="12" xfId="16" applyNumberFormat="1" applyFont="1" applyFill="1" applyBorder="1" applyAlignment="1">
      <alignment horizontal="center" vertical="center" wrapText="1"/>
    </xf>
    <xf numFmtId="4" fontId="9" fillId="17" borderId="12" xfId="16" applyNumberFormat="1" applyFont="1" applyFill="1" applyBorder="1" applyAlignment="1">
      <alignment horizontal="center" vertical="center"/>
    </xf>
    <xf numFmtId="183" fontId="9" fillId="17" borderId="12" xfId="16" applyNumberFormat="1" applyFont="1" applyFill="1" applyBorder="1" applyAlignment="1">
      <alignment horizontal="center" vertical="center"/>
    </xf>
    <xf numFmtId="189" fontId="9" fillId="17" borderId="12" xfId="16" applyNumberFormat="1" applyFont="1" applyFill="1" applyBorder="1" applyAlignment="1">
      <alignment horizontal="center" vertical="center"/>
    </xf>
    <xf numFmtId="0" fontId="31" fillId="3" borderId="11" xfId="16" applyFont="1" applyBorder="1" applyAlignment="1">
      <alignment horizontal="center" vertical="center"/>
    </xf>
    <xf numFmtId="0" fontId="31" fillId="3" borderId="12" xfId="16" applyFont="1" applyBorder="1" applyAlignment="1">
      <alignment horizontal="center" vertical="center"/>
    </xf>
    <xf numFmtId="3" fontId="9" fillId="17" borderId="11" xfId="16" applyNumberFormat="1" applyFont="1" applyFill="1" applyBorder="1" applyAlignment="1">
      <alignment horizontal="center" vertical="center"/>
    </xf>
    <xf numFmtId="4" fontId="9" fillId="17" borderId="11" xfId="16" applyNumberFormat="1" applyFont="1" applyFill="1" applyBorder="1" applyAlignment="1">
      <alignment horizontal="center" vertical="center" wrapText="1"/>
    </xf>
    <xf numFmtId="3" fontId="9" fillId="17" borderId="11" xfId="16" applyNumberFormat="1" applyFont="1" applyFill="1" applyBorder="1" applyAlignment="1">
      <alignment horizontal="center" vertical="center" wrapText="1"/>
    </xf>
    <xf numFmtId="4" fontId="9" fillId="17" borderId="11" xfId="16" applyNumberFormat="1" applyFont="1" applyFill="1" applyBorder="1" applyAlignment="1">
      <alignment horizontal="center" vertical="center"/>
    </xf>
    <xf numFmtId="183" fontId="9" fillId="17" borderId="11" xfId="16" applyNumberFormat="1" applyFont="1" applyFill="1" applyBorder="1" applyAlignment="1">
      <alignment horizontal="center" vertical="center"/>
    </xf>
    <xf numFmtId="0" fontId="9" fillId="17" borderId="11" xfId="16" applyFont="1" applyFill="1" applyBorder="1" applyAlignment="1">
      <alignment horizontal="center" vertical="center"/>
    </xf>
    <xf numFmtId="3" fontId="9" fillId="18" borderId="13" xfId="34" applyNumberFormat="1" applyFill="1" applyBorder="1" applyAlignment="1">
      <alignment horizontal="center" vertical="center"/>
    </xf>
    <xf numFmtId="4" fontId="9" fillId="18" borderId="11" xfId="34" applyNumberFormat="1" applyFill="1" applyBorder="1" applyAlignment="1">
      <alignment horizontal="center" vertical="center" wrapText="1"/>
    </xf>
    <xf numFmtId="3" fontId="9" fillId="18" borderId="11" xfId="34" applyNumberFormat="1" applyFill="1" applyBorder="1" applyAlignment="1">
      <alignment horizontal="center" vertical="center" wrapText="1"/>
    </xf>
    <xf numFmtId="4" fontId="9" fillId="18" borderId="11" xfId="34" applyNumberFormat="1" applyFill="1" applyBorder="1" applyAlignment="1">
      <alignment horizontal="center" vertical="center"/>
    </xf>
    <xf numFmtId="183" fontId="9" fillId="18" borderId="11" xfId="34" applyNumberFormat="1" applyFill="1" applyBorder="1" applyAlignment="1">
      <alignment horizontal="center" vertical="center"/>
    </xf>
    <xf numFmtId="189" fontId="9" fillId="18" borderId="11" xfId="34" applyNumberFormat="1" applyFill="1" applyBorder="1" applyAlignment="1">
      <alignment horizontal="center" vertical="center"/>
    </xf>
    <xf numFmtId="189" fontId="9" fillId="18" borderId="11" xfId="16" applyNumberFormat="1" applyFont="1" applyFill="1" applyBorder="1" applyAlignment="1">
      <alignment horizontal="center" vertical="center"/>
    </xf>
    <xf numFmtId="0" fontId="9" fillId="18" borderId="11" xfId="34" applyFill="1" applyBorder="1" applyAlignment="1">
      <alignment horizontal="center" vertical="center"/>
    </xf>
    <xf numFmtId="3" fontId="25" fillId="3" borderId="11" xfId="16" applyNumberFormat="1" applyFont="1" applyFill="1" applyBorder="1" applyAlignment="1">
      <alignment horizontal="center" vertical="center"/>
    </xf>
    <xf numFmtId="4" fontId="9" fillId="17" borderId="11" xfId="16" applyNumberFormat="1" applyFont="1" applyFill="1" applyBorder="1" applyAlignment="1">
      <alignment horizontal="center" wrapText="1"/>
    </xf>
    <xf numFmtId="3" fontId="9" fillId="17" borderId="14" xfId="16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3" fontId="32" fillId="7" borderId="11" xfId="16" applyNumberFormat="1" applyFont="1" applyFill="1" applyBorder="1" applyAlignment="1">
      <alignment horizontal="center" vertical="center"/>
    </xf>
    <xf numFmtId="0" fontId="32" fillId="7" borderId="11" xfId="16" applyFont="1" applyFill="1" applyBorder="1" applyAlignment="1">
      <alignment horizontal="center" vertical="center"/>
    </xf>
    <xf numFmtId="4" fontId="12" fillId="7" borderId="11" xfId="16" applyNumberFormat="1" applyFont="1" applyFill="1" applyBorder="1" applyAlignment="1">
      <alignment horizontal="center" wrapText="1"/>
    </xf>
    <xf numFmtId="3" fontId="12" fillId="7" borderId="11" xfId="16" applyNumberFormat="1" applyFont="1" applyFill="1" applyBorder="1" applyAlignment="1">
      <alignment horizontal="center" vertical="center" wrapText="1"/>
    </xf>
    <xf numFmtId="4" fontId="12" fillId="7" borderId="11" xfId="16" applyNumberFormat="1" applyFont="1" applyFill="1" applyBorder="1" applyAlignment="1">
      <alignment horizontal="center" vertical="center" wrapText="1"/>
    </xf>
    <xf numFmtId="4" fontId="12" fillId="7" borderId="11" xfId="16" applyNumberFormat="1" applyFont="1" applyFill="1" applyBorder="1" applyAlignment="1">
      <alignment horizontal="center" vertical="center"/>
    </xf>
    <xf numFmtId="183" fontId="12" fillId="7" borderId="11" xfId="16" applyNumberFormat="1" applyFont="1" applyFill="1" applyBorder="1" applyAlignment="1">
      <alignment horizontal="center" vertical="center"/>
    </xf>
    <xf numFmtId="0" fontId="12" fillId="7" borderId="11" xfId="16" applyFont="1" applyFill="1" applyBorder="1" applyAlignment="1">
      <alignment horizontal="center" vertical="center"/>
    </xf>
    <xf numFmtId="3" fontId="12" fillId="7" borderId="14" xfId="16" applyNumberFormat="1" applyFont="1" applyFill="1" applyBorder="1" applyAlignment="1">
      <alignment horizontal="center" vertical="center"/>
    </xf>
    <xf numFmtId="0" fontId="12" fillId="3" borderId="11" xfId="16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3" fontId="12" fillId="3" borderId="11" xfId="16" applyNumberFormat="1" applyFont="1" applyBorder="1" applyAlignment="1">
      <alignment horizontal="center" vertical="center"/>
    </xf>
    <xf numFmtId="4" fontId="12" fillId="3" borderId="11" xfId="16" applyNumberFormat="1" applyFont="1" applyBorder="1" applyAlignment="1">
      <alignment horizontal="center" wrapText="1"/>
    </xf>
    <xf numFmtId="3" fontId="12" fillId="3" borderId="11" xfId="16" applyNumberFormat="1" applyFont="1" applyBorder="1" applyAlignment="1">
      <alignment horizontal="center" vertical="center" wrapText="1"/>
    </xf>
    <xf numFmtId="4" fontId="12" fillId="3" borderId="11" xfId="16" applyNumberFormat="1" applyFont="1" applyBorder="1" applyAlignment="1">
      <alignment horizontal="center" vertical="center" wrapText="1"/>
    </xf>
    <xf numFmtId="4" fontId="12" fillId="3" borderId="11" xfId="16" applyNumberFormat="1" applyFont="1" applyBorder="1" applyAlignment="1">
      <alignment horizontal="center" vertical="center"/>
    </xf>
    <xf numFmtId="183" fontId="12" fillId="3" borderId="11" xfId="16" applyNumberFormat="1" applyFont="1" applyBorder="1" applyAlignment="1">
      <alignment horizontal="center" vertical="center"/>
    </xf>
    <xf numFmtId="0" fontId="12" fillId="3" borderId="11" xfId="16" applyFont="1" applyBorder="1" applyAlignment="1">
      <alignment horizontal="center" vertical="center"/>
    </xf>
    <xf numFmtId="3" fontId="12" fillId="3" borderId="14" xfId="16" applyNumberFormat="1" applyFont="1" applyBorder="1" applyAlignment="1">
      <alignment horizontal="center" vertical="center"/>
    </xf>
    <xf numFmtId="3" fontId="12" fillId="18" borderId="11" xfId="16" applyNumberFormat="1" applyFont="1" applyFill="1" applyBorder="1" applyAlignment="1">
      <alignment horizontal="center" vertical="center"/>
    </xf>
    <xf numFmtId="4" fontId="12" fillId="18" borderId="11" xfId="16" applyNumberFormat="1" applyFont="1" applyFill="1" applyBorder="1" applyAlignment="1">
      <alignment horizontal="center" wrapText="1"/>
    </xf>
    <xf numFmtId="3" fontId="12" fillId="18" borderId="11" xfId="16" applyNumberFormat="1" applyFont="1" applyFill="1" applyBorder="1" applyAlignment="1">
      <alignment horizontal="center" vertical="center" wrapText="1"/>
    </xf>
    <xf numFmtId="4" fontId="12" fillId="18" borderId="11" xfId="16" applyNumberFormat="1" applyFont="1" applyFill="1" applyBorder="1" applyAlignment="1">
      <alignment horizontal="center" vertical="center" wrapText="1"/>
    </xf>
    <xf numFmtId="4" fontId="12" fillId="18" borderId="11" xfId="16" applyNumberFormat="1" applyFont="1" applyFill="1" applyBorder="1" applyAlignment="1">
      <alignment horizontal="center" vertical="center"/>
    </xf>
    <xf numFmtId="183" fontId="12" fillId="18" borderId="11" xfId="16" applyNumberFormat="1" applyFont="1" applyFill="1" applyBorder="1" applyAlignment="1">
      <alignment horizontal="center" vertical="center"/>
    </xf>
    <xf numFmtId="0" fontId="12" fillId="18" borderId="11" xfId="16" applyFont="1" applyFill="1" applyBorder="1" applyAlignment="1">
      <alignment horizontal="center" vertical="center"/>
    </xf>
    <xf numFmtId="3" fontId="12" fillId="18" borderId="14" xfId="16" applyNumberFormat="1" applyFont="1" applyFill="1" applyBorder="1" applyAlignment="1">
      <alignment horizontal="center" vertical="center"/>
    </xf>
    <xf numFmtId="3" fontId="12" fillId="3" borderId="11" xfId="16" applyNumberFormat="1" applyFont="1" applyFill="1" applyBorder="1" applyAlignment="1">
      <alignment horizontal="center" vertical="center"/>
    </xf>
    <xf numFmtId="4" fontId="12" fillId="3" borderId="11" xfId="16" applyNumberFormat="1" applyFont="1" applyFill="1" applyBorder="1" applyAlignment="1">
      <alignment horizontal="center" wrapText="1"/>
    </xf>
    <xf numFmtId="3" fontId="12" fillId="3" borderId="11" xfId="16" applyNumberFormat="1" applyFont="1" applyFill="1" applyBorder="1" applyAlignment="1">
      <alignment horizontal="center" vertical="center" wrapText="1"/>
    </xf>
    <xf numFmtId="4" fontId="12" fillId="3" borderId="11" xfId="16" applyNumberFormat="1" applyFont="1" applyFill="1" applyBorder="1" applyAlignment="1">
      <alignment horizontal="center" vertical="center" wrapText="1"/>
    </xf>
    <xf numFmtId="4" fontId="12" fillId="3" borderId="11" xfId="16" applyNumberFormat="1" applyFont="1" applyFill="1" applyBorder="1" applyAlignment="1">
      <alignment horizontal="center" vertical="center"/>
    </xf>
    <xf numFmtId="183" fontId="12" fillId="3" borderId="11" xfId="16" applyNumberFormat="1" applyFont="1" applyFill="1" applyBorder="1" applyAlignment="1">
      <alignment horizontal="center" vertical="center"/>
    </xf>
    <xf numFmtId="189" fontId="12" fillId="3" borderId="11" xfId="16" applyNumberFormat="1" applyFont="1" applyFill="1" applyBorder="1" applyAlignment="1">
      <alignment horizontal="center" vertical="center"/>
    </xf>
    <xf numFmtId="189" fontId="12" fillId="3" borderId="11" xfId="16" applyNumberFormat="1" applyFont="1" applyFill="1" applyBorder="1" applyAlignment="1">
      <alignment horizontal="center" vertical="center"/>
    </xf>
    <xf numFmtId="3" fontId="12" fillId="3" borderId="11" xfId="36" applyNumberFormat="1" applyFont="1" applyFill="1" applyBorder="1" applyAlignment="1">
      <alignment horizontal="center" vertical="center"/>
    </xf>
    <xf numFmtId="4" fontId="12" fillId="3" borderId="11" xfId="36" applyNumberFormat="1" applyFont="1" applyFill="1" applyBorder="1" applyAlignment="1">
      <alignment horizontal="center" vertical="center" wrapText="1"/>
    </xf>
    <xf numFmtId="3" fontId="12" fillId="3" borderId="11" xfId="36" applyNumberFormat="1" applyFont="1" applyFill="1" applyBorder="1" applyAlignment="1">
      <alignment horizontal="center" vertical="center" wrapText="1"/>
    </xf>
    <xf numFmtId="4" fontId="12" fillId="3" borderId="11" xfId="36" applyNumberFormat="1" applyFont="1" applyFill="1" applyBorder="1" applyAlignment="1">
      <alignment horizontal="center" vertical="center"/>
    </xf>
    <xf numFmtId="183" fontId="12" fillId="3" borderId="11" xfId="36" applyNumberFormat="1" applyFont="1" applyFill="1" applyBorder="1" applyAlignment="1">
      <alignment horizontal="center" vertical="center"/>
    </xf>
    <xf numFmtId="189" fontId="12" fillId="3" borderId="11" xfId="36" applyNumberFormat="1" applyFont="1" applyFill="1" applyBorder="1" applyAlignment="1">
      <alignment horizontal="center" vertical="center"/>
    </xf>
    <xf numFmtId="0" fontId="12" fillId="3" borderId="11" xfId="36" applyFont="1" applyFill="1" applyBorder="1" applyAlignment="1">
      <alignment horizontal="center" vertical="center"/>
    </xf>
    <xf numFmtId="3" fontId="12" fillId="3" borderId="11" xfId="16" applyNumberFormat="1" applyFont="1" applyBorder="1" applyAlignment="1">
      <alignment horizontal="center" vertical="center"/>
    </xf>
    <xf numFmtId="4" fontId="12" fillId="3" borderId="11" xfId="16" applyNumberFormat="1" applyFont="1" applyBorder="1" applyAlignment="1">
      <alignment horizontal="center" vertical="center" wrapText="1"/>
    </xf>
    <xf numFmtId="3" fontId="12" fillId="3" borderId="11" xfId="16" applyNumberFormat="1" applyFont="1" applyBorder="1" applyAlignment="1">
      <alignment horizontal="center" vertical="center" wrapText="1"/>
    </xf>
    <xf numFmtId="4" fontId="12" fillId="3" borderId="11" xfId="16" applyNumberFormat="1" applyFont="1" applyBorder="1" applyAlignment="1">
      <alignment horizontal="center" vertical="center"/>
    </xf>
    <xf numFmtId="183" fontId="12" fillId="3" borderId="11" xfId="16" applyNumberFormat="1" applyFont="1" applyBorder="1" applyAlignment="1">
      <alignment horizontal="center" vertical="center"/>
    </xf>
    <xf numFmtId="189" fontId="12" fillId="3" borderId="11" xfId="16" applyNumberFormat="1" applyFont="1" applyBorder="1" applyAlignment="1">
      <alignment horizontal="center" vertical="center"/>
    </xf>
    <xf numFmtId="0" fontId="12" fillId="3" borderId="11" xfId="16" applyFont="1" applyBorder="1" applyAlignment="1">
      <alignment horizontal="center" vertical="center"/>
    </xf>
    <xf numFmtId="189" fontId="12" fillId="3" borderId="11" xfId="16" applyNumberFormat="1" applyFont="1" applyBorder="1" applyAlignment="1">
      <alignment horizontal="center" vertical="center"/>
    </xf>
    <xf numFmtId="3" fontId="12" fillId="3" borderId="12" xfId="16" applyNumberFormat="1" applyFont="1" applyFill="1" applyBorder="1" applyAlignment="1">
      <alignment horizontal="center" vertical="center"/>
    </xf>
    <xf numFmtId="4" fontId="12" fillId="3" borderId="12" xfId="16" applyNumberFormat="1" applyFont="1" applyFill="1" applyBorder="1" applyAlignment="1">
      <alignment horizontal="center" vertical="center" wrapText="1"/>
    </xf>
    <xf numFmtId="3" fontId="12" fillId="3" borderId="12" xfId="16" applyNumberFormat="1" applyFont="1" applyFill="1" applyBorder="1" applyAlignment="1">
      <alignment horizontal="center" vertical="center" wrapText="1"/>
    </xf>
    <xf numFmtId="4" fontId="12" fillId="3" borderId="12" xfId="16" applyNumberFormat="1" applyFont="1" applyFill="1" applyBorder="1" applyAlignment="1">
      <alignment horizontal="center" vertical="center"/>
    </xf>
    <xf numFmtId="183" fontId="12" fillId="3" borderId="12" xfId="16" applyNumberFormat="1" applyFont="1" applyFill="1" applyBorder="1" applyAlignment="1">
      <alignment horizontal="center" vertical="center"/>
    </xf>
    <xf numFmtId="189" fontId="12" fillId="3" borderId="12" xfId="16" applyNumberFormat="1" applyFont="1" applyFill="1" applyBorder="1" applyAlignment="1">
      <alignment horizontal="center" vertical="center"/>
    </xf>
    <xf numFmtId="4" fontId="12" fillId="3" borderId="11" xfId="16" applyNumberFormat="1" applyFont="1" applyBorder="1" applyAlignment="1">
      <alignment horizontal="center" wrapText="1"/>
    </xf>
    <xf numFmtId="3" fontId="12" fillId="3" borderId="12" xfId="16" applyNumberFormat="1" applyFont="1" applyBorder="1" applyAlignment="1">
      <alignment horizontal="center" vertical="center"/>
    </xf>
    <xf numFmtId="4" fontId="12" fillId="3" borderId="12" xfId="16" applyNumberFormat="1" applyFont="1" applyBorder="1" applyAlignment="1">
      <alignment horizontal="center" vertical="center" wrapText="1"/>
    </xf>
    <xf numFmtId="3" fontId="12" fillId="3" borderId="12" xfId="16" applyNumberFormat="1" applyFont="1" applyBorder="1" applyAlignment="1">
      <alignment horizontal="center" vertical="center" wrapText="1"/>
    </xf>
    <xf numFmtId="4" fontId="12" fillId="3" borderId="12" xfId="16" applyNumberFormat="1" applyFont="1" applyBorder="1" applyAlignment="1">
      <alignment horizontal="center" vertical="center"/>
    </xf>
    <xf numFmtId="183" fontId="12" fillId="3" borderId="12" xfId="16" applyNumberFormat="1" applyFont="1" applyBorder="1" applyAlignment="1">
      <alignment horizontal="center" vertical="center"/>
    </xf>
    <xf numFmtId="189" fontId="12" fillId="3" borderId="12" xfId="16" applyNumberFormat="1" applyFont="1" applyBorder="1" applyAlignment="1">
      <alignment horizontal="center" vertical="center"/>
    </xf>
    <xf numFmtId="0" fontId="12" fillId="3" borderId="12" xfId="16" applyFont="1" applyBorder="1" applyAlignment="1">
      <alignment horizontal="center" vertical="center"/>
    </xf>
    <xf numFmtId="189" fontId="12" fillId="3" borderId="14" xfId="16" applyNumberFormat="1" applyFont="1" applyBorder="1" applyAlignment="1">
      <alignment horizontal="center" vertical="center"/>
    </xf>
    <xf numFmtId="4" fontId="12" fillId="3" borderId="12" xfId="16" applyNumberFormat="1" applyFont="1" applyBorder="1" applyAlignment="1">
      <alignment horizontal="center" wrapText="1"/>
    </xf>
    <xf numFmtId="189" fontId="12" fillId="3" borderId="15" xfId="16" applyNumberFormat="1" applyFont="1" applyBorder="1" applyAlignment="1">
      <alignment horizontal="center" vertical="center"/>
    </xf>
    <xf numFmtId="3" fontId="12" fillId="3" borderId="11" xfId="34" applyNumberFormat="1" applyFont="1" applyFill="1" applyBorder="1" applyAlignment="1">
      <alignment horizontal="center" vertical="center"/>
    </xf>
    <xf numFmtId="4" fontId="12" fillId="3" borderId="11" xfId="34" applyNumberFormat="1" applyFont="1" applyFill="1" applyBorder="1" applyAlignment="1">
      <alignment horizontal="center" wrapText="1"/>
    </xf>
    <xf numFmtId="3" fontId="12" fillId="3" borderId="11" xfId="34" applyNumberFormat="1" applyFont="1" applyFill="1" applyBorder="1" applyAlignment="1">
      <alignment horizontal="center" vertical="center" wrapText="1"/>
    </xf>
    <xf numFmtId="4" fontId="12" fillId="3" borderId="11" xfId="34" applyNumberFormat="1" applyFont="1" applyFill="1" applyBorder="1" applyAlignment="1">
      <alignment horizontal="center" vertical="center" wrapText="1"/>
    </xf>
    <xf numFmtId="4" fontId="12" fillId="3" borderId="11" xfId="34" applyNumberFormat="1" applyFont="1" applyFill="1" applyBorder="1" applyAlignment="1">
      <alignment horizontal="center" vertical="center"/>
    </xf>
    <xf numFmtId="183" fontId="12" fillId="3" borderId="11" xfId="34" applyNumberFormat="1" applyFont="1" applyFill="1" applyBorder="1" applyAlignment="1">
      <alignment horizontal="center" vertical="center"/>
    </xf>
    <xf numFmtId="189" fontId="12" fillId="3" borderId="11" xfId="34" applyNumberFormat="1" applyFont="1" applyFill="1" applyBorder="1" applyAlignment="1">
      <alignment horizontal="center" vertical="center"/>
    </xf>
    <xf numFmtId="0" fontId="12" fillId="3" borderId="11" xfId="34" applyFont="1" applyFill="1" applyBorder="1" applyAlignment="1">
      <alignment horizontal="center" vertical="center"/>
    </xf>
    <xf numFmtId="3" fontId="12" fillId="3" borderId="13" xfId="34" applyNumberFormat="1" applyFont="1" applyFill="1" applyBorder="1" applyAlignment="1">
      <alignment horizontal="center" vertical="center"/>
    </xf>
    <xf numFmtId="3" fontId="33" fillId="17" borderId="11" xfId="16" applyNumberFormat="1" applyFont="1" applyFill="1" applyBorder="1" applyAlignment="1">
      <alignment horizontal="center" vertical="center"/>
    </xf>
    <xf numFmtId="4" fontId="33" fillId="17" borderId="11" xfId="16" applyNumberFormat="1" applyFont="1" applyFill="1" applyBorder="1" applyAlignment="1">
      <alignment horizontal="center" vertical="center" wrapText="1"/>
    </xf>
    <xf numFmtId="3" fontId="33" fillId="17" borderId="11" xfId="16" applyNumberFormat="1" applyFont="1" applyFill="1" applyBorder="1" applyAlignment="1">
      <alignment horizontal="center" vertical="center" wrapText="1"/>
    </xf>
    <xf numFmtId="4" fontId="33" fillId="17" borderId="11" xfId="16" applyNumberFormat="1" applyFont="1" applyFill="1" applyBorder="1" applyAlignment="1">
      <alignment horizontal="center" vertical="center"/>
    </xf>
    <xf numFmtId="183" fontId="33" fillId="17" borderId="11" xfId="16" applyNumberFormat="1" applyFont="1" applyFill="1" applyBorder="1" applyAlignment="1">
      <alignment horizontal="center" vertical="center"/>
    </xf>
    <xf numFmtId="189" fontId="33" fillId="17" borderId="11" xfId="16" applyNumberFormat="1" applyFont="1" applyFill="1" applyBorder="1" applyAlignment="1">
      <alignment horizontal="center" vertical="center"/>
    </xf>
    <xf numFmtId="3" fontId="14" fillId="3" borderId="11" xfId="16" applyNumberFormat="1" applyFont="1" applyFill="1" applyBorder="1" applyAlignment="1">
      <alignment horizontal="center" vertical="center"/>
    </xf>
    <xf numFmtId="4" fontId="14" fillId="3" borderId="11" xfId="16" applyNumberFormat="1" applyFont="1" applyFill="1" applyBorder="1" applyAlignment="1">
      <alignment horizontal="center" vertical="center" wrapText="1"/>
    </xf>
    <xf numFmtId="3" fontId="14" fillId="3" borderId="11" xfId="16" applyNumberFormat="1" applyFont="1" applyFill="1" applyBorder="1" applyAlignment="1">
      <alignment horizontal="center" vertical="center" wrapText="1"/>
    </xf>
    <xf numFmtId="4" fontId="14" fillId="3" borderId="11" xfId="16" applyNumberFormat="1" applyFont="1" applyFill="1" applyBorder="1" applyAlignment="1">
      <alignment horizontal="center" vertical="center"/>
    </xf>
    <xf numFmtId="183" fontId="14" fillId="3" borderId="11" xfId="16" applyNumberFormat="1" applyFont="1" applyFill="1" applyBorder="1" applyAlignment="1">
      <alignment horizontal="center" vertical="center"/>
    </xf>
    <xf numFmtId="189" fontId="14" fillId="3" borderId="11" xfId="16" applyNumberFormat="1" applyFont="1" applyFill="1" applyBorder="1" applyAlignment="1">
      <alignment horizontal="center" vertical="center"/>
    </xf>
    <xf numFmtId="0" fontId="14" fillId="3" borderId="11" xfId="16" applyFont="1" applyFill="1" applyBorder="1" applyAlignment="1">
      <alignment horizontal="center" vertical="center"/>
    </xf>
    <xf numFmtId="0" fontId="10" fillId="3" borderId="16" xfId="16" applyFont="1" applyBorder="1" applyAlignment="1">
      <alignment horizontal="center" vertical="center" wrapText="1"/>
    </xf>
    <xf numFmtId="0" fontId="10" fillId="3" borderId="17" xfId="16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7" fillId="24" borderId="0" xfId="0" applyFont="1" applyFill="1" applyAlignment="1">
      <alignment horizontal="center"/>
    </xf>
    <xf numFmtId="4" fontId="5" fillId="0" borderId="0" xfId="0" applyNumberFormat="1" applyFont="1" applyBorder="1" applyAlignment="1">
      <alignment/>
    </xf>
    <xf numFmtId="0" fontId="10" fillId="3" borderId="18" xfId="16" applyFont="1" applyBorder="1" applyAlignment="1">
      <alignment horizontal="center" vertical="center"/>
    </xf>
    <xf numFmtId="0" fontId="10" fillId="3" borderId="19" xfId="16" applyFont="1" applyBorder="1" applyAlignment="1">
      <alignment horizontal="center" vertical="center"/>
    </xf>
    <xf numFmtId="0" fontId="10" fillId="3" borderId="20" xfId="16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13</xdr:col>
      <xdr:colOff>228600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25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13</xdr:col>
      <xdr:colOff>85725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9591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714375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058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13</xdr:col>
      <xdr:colOff>495300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886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13</xdr:col>
      <xdr:colOff>38100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382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314325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932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13</xdr:col>
      <xdr:colOff>123825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9715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1200150</xdr:colOff>
      <xdr:row>0</xdr:row>
      <xdr:rowOff>0</xdr:rowOff>
    </xdr:to>
    <xdr:pic>
      <xdr:nvPicPr>
        <xdr:cNvPr id="1" name="Picture 1" descr="Atr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9715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133350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3247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nina@my-property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B67">
      <selection activeCell="N60" sqref="N60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17.8515625" style="0" customWidth="1"/>
    <col min="4" max="4" width="13.28125" style="0" customWidth="1"/>
    <col min="5" max="5" width="8.7109375" style="0" customWidth="1"/>
    <col min="6" max="6" width="24.7109375" style="0" customWidth="1"/>
    <col min="7" max="7" width="8.57421875" style="0" customWidth="1"/>
    <col min="8" max="8" width="8.140625" style="23" customWidth="1"/>
    <col min="9" max="9" width="9.7109375" style="0" customWidth="1"/>
    <col min="10" max="10" width="12.7109375" style="0" customWidth="1"/>
    <col min="11" max="11" width="8.140625" style="35" customWidth="1"/>
    <col min="12" max="12" width="9.00390625" style="0" customWidth="1"/>
    <col min="14" max="14" width="11.7109375" style="0" customWidth="1"/>
  </cols>
  <sheetData>
    <row r="1" spans="2:14" ht="112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71" t="s">
        <v>269</v>
      </c>
    </row>
    <row r="2" spans="2:13" s="37" customFormat="1" ht="16.5" thickBot="1" thickTop="1">
      <c r="B2" s="268" t="s">
        <v>258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</row>
    <row r="3" spans="2:13" s="36" customFormat="1" ht="12.75" customHeight="1" thickTop="1">
      <c r="B3" s="261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267</v>
      </c>
      <c r="L3" s="261" t="s">
        <v>248</v>
      </c>
      <c r="M3" s="261" t="s">
        <v>1</v>
      </c>
    </row>
    <row r="4" spans="2:13" s="37" customFormat="1" ht="56.2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s="37" customFormat="1" ht="56.25" customHeight="1">
      <c r="A5" s="37">
        <v>1</v>
      </c>
      <c r="B5" s="83">
        <v>1</v>
      </c>
      <c r="C5" s="112" t="s">
        <v>260</v>
      </c>
      <c r="D5" s="85">
        <v>1</v>
      </c>
      <c r="E5" s="79" t="s">
        <v>232</v>
      </c>
      <c r="F5" s="84" t="s">
        <v>4</v>
      </c>
      <c r="G5" s="86">
        <v>46.06</v>
      </c>
      <c r="H5" s="87">
        <f aca="true" t="shared" si="0" ref="H5:H24">(G5*100)/4238.06</f>
        <v>1.0868180252285242</v>
      </c>
      <c r="I5" s="86">
        <f aca="true" t="shared" si="1" ref="I5:I24">(752.16*H5)/100</f>
        <v>8.174610458558867</v>
      </c>
      <c r="J5" s="86">
        <f>SUM(G5+I5)</f>
        <v>54.23461045855887</v>
      </c>
      <c r="K5" s="88">
        <v>1470</v>
      </c>
      <c r="L5" s="113">
        <f aca="true" t="shared" si="2" ref="L5:L13">K5*J5</f>
        <v>79724.87737408154</v>
      </c>
      <c r="M5" s="88"/>
    </row>
    <row r="6" spans="1:13" s="37" customFormat="1" ht="53.25" customHeight="1">
      <c r="A6" s="37">
        <v>2</v>
      </c>
      <c r="B6" s="90">
        <v>1</v>
      </c>
      <c r="C6" s="110" t="s">
        <v>64</v>
      </c>
      <c r="D6" s="92">
        <v>1</v>
      </c>
      <c r="E6" s="91" t="s">
        <v>231</v>
      </c>
      <c r="F6" s="91" t="s">
        <v>4</v>
      </c>
      <c r="G6" s="93">
        <v>65.66</v>
      </c>
      <c r="H6" s="94">
        <f t="shared" si="0"/>
        <v>1.5492937806449176</v>
      </c>
      <c r="I6" s="93">
        <f t="shared" si="1"/>
        <v>11.653168100498812</v>
      </c>
      <c r="J6" s="93">
        <f aca="true" t="shared" si="3" ref="J6:J64">SUM(G6+I6)</f>
        <v>77.31316810049881</v>
      </c>
      <c r="K6" s="96">
        <v>1540</v>
      </c>
      <c r="L6" s="111">
        <f t="shared" si="2"/>
        <v>119062.27887476818</v>
      </c>
      <c r="M6" s="96" t="s">
        <v>228</v>
      </c>
    </row>
    <row r="7" spans="1:13" s="37" customFormat="1" ht="58.5" customHeight="1">
      <c r="A7" s="37">
        <v>3</v>
      </c>
      <c r="B7" s="76">
        <v>1</v>
      </c>
      <c r="C7" s="77" t="s">
        <v>65</v>
      </c>
      <c r="D7" s="78">
        <v>1</v>
      </c>
      <c r="E7" s="79" t="s">
        <v>231</v>
      </c>
      <c r="F7" s="79" t="s">
        <v>4</v>
      </c>
      <c r="G7" s="80">
        <v>48.8</v>
      </c>
      <c r="H7" s="81">
        <f t="shared" si="0"/>
        <v>1.1514702481795915</v>
      </c>
      <c r="I7" s="80">
        <f t="shared" si="1"/>
        <v>8.660898618707614</v>
      </c>
      <c r="J7" s="80">
        <f t="shared" si="3"/>
        <v>57.46089861870761</v>
      </c>
      <c r="K7" s="88">
        <v>1540</v>
      </c>
      <c r="L7" s="114">
        <f t="shared" si="2"/>
        <v>88489.78387280971</v>
      </c>
      <c r="M7" s="82"/>
    </row>
    <row r="8" spans="1:13" s="37" customFormat="1" ht="55.5" customHeight="1">
      <c r="A8" s="37">
        <v>4</v>
      </c>
      <c r="B8" s="83">
        <v>1</v>
      </c>
      <c r="C8" s="112" t="s">
        <v>66</v>
      </c>
      <c r="D8" s="85">
        <v>1</v>
      </c>
      <c r="E8" s="84" t="s">
        <v>231</v>
      </c>
      <c r="F8" s="84" t="s">
        <v>4</v>
      </c>
      <c r="G8" s="86">
        <v>60.29</v>
      </c>
      <c r="H8" s="87">
        <f t="shared" si="0"/>
        <v>1.4225848619415487</v>
      </c>
      <c r="I8" s="86">
        <f t="shared" si="1"/>
        <v>10.700114297579553</v>
      </c>
      <c r="J8" s="86">
        <f t="shared" si="3"/>
        <v>70.99011429757955</v>
      </c>
      <c r="K8" s="88">
        <v>1540</v>
      </c>
      <c r="L8" s="113">
        <f t="shared" si="2"/>
        <v>109324.7760182725</v>
      </c>
      <c r="M8" s="88"/>
    </row>
    <row r="9" spans="1:13" s="37" customFormat="1" ht="71.25" customHeight="1">
      <c r="A9" s="37">
        <v>5</v>
      </c>
      <c r="B9" s="90">
        <v>1</v>
      </c>
      <c r="C9" s="93" t="s">
        <v>141</v>
      </c>
      <c r="D9" s="90">
        <v>0</v>
      </c>
      <c r="E9" s="93" t="s">
        <v>231</v>
      </c>
      <c r="F9" s="91" t="s">
        <v>5</v>
      </c>
      <c r="G9" s="93">
        <v>25.73</v>
      </c>
      <c r="H9" s="94">
        <f t="shared" si="0"/>
        <v>0.607117407493051</v>
      </c>
      <c r="I9" s="93">
        <f t="shared" si="1"/>
        <v>4.5664942921997325</v>
      </c>
      <c r="J9" s="93">
        <f t="shared" si="3"/>
        <v>30.296494292199732</v>
      </c>
      <c r="K9" s="96">
        <v>1540</v>
      </c>
      <c r="L9" s="111">
        <f t="shared" si="2"/>
        <v>46656.60120998759</v>
      </c>
      <c r="M9" s="96" t="s">
        <v>228</v>
      </c>
    </row>
    <row r="10" spans="1:13" s="37" customFormat="1" ht="45" customHeight="1">
      <c r="A10" s="37">
        <v>6</v>
      </c>
      <c r="B10" s="76">
        <v>1</v>
      </c>
      <c r="C10" s="77" t="s">
        <v>67</v>
      </c>
      <c r="D10" s="78">
        <v>1</v>
      </c>
      <c r="E10" s="79" t="s">
        <v>231</v>
      </c>
      <c r="F10" s="79" t="s">
        <v>4</v>
      </c>
      <c r="G10" s="80">
        <v>48.39</v>
      </c>
      <c r="H10" s="81">
        <f t="shared" si="0"/>
        <v>1.1417960104387384</v>
      </c>
      <c r="I10" s="80">
        <f t="shared" si="1"/>
        <v>8.588132872116013</v>
      </c>
      <c r="J10" s="80">
        <f t="shared" si="3"/>
        <v>56.978132872116014</v>
      </c>
      <c r="K10" s="88">
        <v>1540</v>
      </c>
      <c r="L10" s="114">
        <f t="shared" si="2"/>
        <v>87746.32462305867</v>
      </c>
      <c r="M10" s="82"/>
    </row>
    <row r="11" spans="1:13" s="37" customFormat="1" ht="45" customHeight="1">
      <c r="A11" s="37">
        <v>7</v>
      </c>
      <c r="B11" s="90">
        <v>1</v>
      </c>
      <c r="C11" s="110" t="s">
        <v>68</v>
      </c>
      <c r="D11" s="92">
        <v>1</v>
      </c>
      <c r="E11" s="91" t="s">
        <v>231</v>
      </c>
      <c r="F11" s="91" t="s">
        <v>4</v>
      </c>
      <c r="G11" s="93">
        <v>48.31</v>
      </c>
      <c r="H11" s="94">
        <f t="shared" si="0"/>
        <v>1.1399083542941817</v>
      </c>
      <c r="I11" s="93">
        <f t="shared" si="1"/>
        <v>8.573934677659116</v>
      </c>
      <c r="J11" s="93">
        <f t="shared" si="3"/>
        <v>56.88393467765912</v>
      </c>
      <c r="K11" s="96">
        <v>1540</v>
      </c>
      <c r="L11" s="111">
        <f t="shared" si="2"/>
        <v>87601.25940359505</v>
      </c>
      <c r="M11" s="96" t="s">
        <v>228</v>
      </c>
    </row>
    <row r="12" spans="1:13" s="37" customFormat="1" ht="60.75" customHeight="1">
      <c r="A12" s="37">
        <v>8</v>
      </c>
      <c r="B12" s="76">
        <v>1</v>
      </c>
      <c r="C12" s="77" t="s">
        <v>69</v>
      </c>
      <c r="D12" s="78">
        <v>1</v>
      </c>
      <c r="E12" s="79" t="s">
        <v>231</v>
      </c>
      <c r="F12" s="79" t="s">
        <v>4</v>
      </c>
      <c r="G12" s="80">
        <v>48.31</v>
      </c>
      <c r="H12" s="81">
        <f t="shared" si="0"/>
        <v>1.1399083542941817</v>
      </c>
      <c r="I12" s="80">
        <f t="shared" si="1"/>
        <v>8.573934677659116</v>
      </c>
      <c r="J12" s="80">
        <f t="shared" si="3"/>
        <v>56.88393467765912</v>
      </c>
      <c r="K12" s="88">
        <v>1540</v>
      </c>
      <c r="L12" s="114">
        <f t="shared" si="2"/>
        <v>87601.25940359505</v>
      </c>
      <c r="M12" s="82"/>
    </row>
    <row r="13" spans="1:13" s="37" customFormat="1" ht="45" customHeight="1">
      <c r="A13" s="37">
        <v>9</v>
      </c>
      <c r="B13" s="90">
        <v>1</v>
      </c>
      <c r="C13" s="110" t="s">
        <v>70</v>
      </c>
      <c r="D13" s="92">
        <v>1</v>
      </c>
      <c r="E13" s="91" t="s">
        <v>231</v>
      </c>
      <c r="F13" s="91" t="s">
        <v>4</v>
      </c>
      <c r="G13" s="93">
        <v>48.39</v>
      </c>
      <c r="H13" s="94">
        <f t="shared" si="0"/>
        <v>1.1417960104387384</v>
      </c>
      <c r="I13" s="93">
        <f t="shared" si="1"/>
        <v>8.588132872116013</v>
      </c>
      <c r="J13" s="93">
        <f t="shared" si="3"/>
        <v>56.978132872116014</v>
      </c>
      <c r="K13" s="96">
        <v>1540</v>
      </c>
      <c r="L13" s="111">
        <f t="shared" si="2"/>
        <v>87746.32462305867</v>
      </c>
      <c r="M13" s="96" t="s">
        <v>228</v>
      </c>
    </row>
    <row r="14" spans="1:13" s="37" customFormat="1" ht="45" customHeight="1">
      <c r="A14" s="37">
        <v>10</v>
      </c>
      <c r="B14" s="90">
        <v>1</v>
      </c>
      <c r="C14" s="93" t="s">
        <v>140</v>
      </c>
      <c r="D14" s="90">
        <v>0</v>
      </c>
      <c r="E14" s="93" t="s">
        <v>231</v>
      </c>
      <c r="F14" s="91" t="s">
        <v>5</v>
      </c>
      <c r="G14" s="93">
        <v>25.73</v>
      </c>
      <c r="H14" s="94">
        <f t="shared" si="0"/>
        <v>0.607117407493051</v>
      </c>
      <c r="I14" s="93">
        <f t="shared" si="1"/>
        <v>4.5664942921997325</v>
      </c>
      <c r="J14" s="93">
        <f t="shared" si="3"/>
        <v>30.296494292199732</v>
      </c>
      <c r="K14" s="96">
        <v>1540</v>
      </c>
      <c r="L14" s="111">
        <f aca="true" t="shared" si="4" ref="L14:L45">J14*K14</f>
        <v>46656.60120998759</v>
      </c>
      <c r="M14" s="96" t="s">
        <v>228</v>
      </c>
    </row>
    <row r="15" spans="1:13" s="37" customFormat="1" ht="45" customHeight="1">
      <c r="A15" s="37">
        <v>11</v>
      </c>
      <c r="B15" s="83">
        <v>1</v>
      </c>
      <c r="C15" s="112" t="s">
        <v>71</v>
      </c>
      <c r="D15" s="85">
        <v>1</v>
      </c>
      <c r="E15" s="84" t="s">
        <v>231</v>
      </c>
      <c r="F15" s="84" t="s">
        <v>4</v>
      </c>
      <c r="G15" s="86">
        <v>60.29</v>
      </c>
      <c r="H15" s="87">
        <f t="shared" si="0"/>
        <v>1.4225848619415487</v>
      </c>
      <c r="I15" s="86">
        <f t="shared" si="1"/>
        <v>10.700114297579553</v>
      </c>
      <c r="J15" s="86">
        <f t="shared" si="3"/>
        <v>70.99011429757955</v>
      </c>
      <c r="K15" s="88">
        <v>1540</v>
      </c>
      <c r="L15" s="113">
        <f t="shared" si="4"/>
        <v>109324.7760182725</v>
      </c>
      <c r="M15" s="88"/>
    </row>
    <row r="16" spans="1:13" s="37" customFormat="1" ht="45" customHeight="1">
      <c r="A16" s="37">
        <v>12</v>
      </c>
      <c r="B16" s="76">
        <v>1</v>
      </c>
      <c r="C16" s="77" t="s">
        <v>72</v>
      </c>
      <c r="D16" s="78">
        <v>1</v>
      </c>
      <c r="E16" s="79" t="s">
        <v>231</v>
      </c>
      <c r="F16" s="79" t="s">
        <v>4</v>
      </c>
      <c r="G16" s="80">
        <v>48.8</v>
      </c>
      <c r="H16" s="81">
        <f t="shared" si="0"/>
        <v>1.1514702481795915</v>
      </c>
      <c r="I16" s="80">
        <f t="shared" si="1"/>
        <v>8.660898618707614</v>
      </c>
      <c r="J16" s="80">
        <f t="shared" si="3"/>
        <v>57.46089861870761</v>
      </c>
      <c r="K16" s="88">
        <v>1540</v>
      </c>
      <c r="L16" s="114">
        <f t="shared" si="4"/>
        <v>88489.78387280971</v>
      </c>
      <c r="M16" s="82"/>
    </row>
    <row r="17" spans="1:13" s="37" customFormat="1" ht="45" customHeight="1">
      <c r="A17" s="37">
        <v>13</v>
      </c>
      <c r="B17" s="76">
        <v>1</v>
      </c>
      <c r="C17" s="79" t="s">
        <v>73</v>
      </c>
      <c r="D17" s="78">
        <v>1</v>
      </c>
      <c r="E17" s="79" t="s">
        <v>231</v>
      </c>
      <c r="F17" s="79" t="s">
        <v>4</v>
      </c>
      <c r="G17" s="80">
        <v>65.66</v>
      </c>
      <c r="H17" s="81">
        <f t="shared" si="0"/>
        <v>1.5492937806449176</v>
      </c>
      <c r="I17" s="80">
        <f t="shared" si="1"/>
        <v>11.653168100498812</v>
      </c>
      <c r="J17" s="80">
        <f t="shared" si="3"/>
        <v>77.31316810049881</v>
      </c>
      <c r="K17" s="88">
        <v>1540</v>
      </c>
      <c r="L17" s="114">
        <f t="shared" si="4"/>
        <v>119062.27887476818</v>
      </c>
      <c r="M17" s="82"/>
    </row>
    <row r="18" spans="1:13" s="37" customFormat="1" ht="45" customHeight="1">
      <c r="A18" s="37">
        <v>14</v>
      </c>
      <c r="B18" s="76">
        <v>1</v>
      </c>
      <c r="C18" s="79" t="s">
        <v>74</v>
      </c>
      <c r="D18" s="78">
        <v>1</v>
      </c>
      <c r="E18" s="79" t="s">
        <v>232</v>
      </c>
      <c r="F18" s="79" t="s">
        <v>4</v>
      </c>
      <c r="G18" s="80">
        <v>46.06</v>
      </c>
      <c r="H18" s="81">
        <f t="shared" si="0"/>
        <v>1.0868180252285242</v>
      </c>
      <c r="I18" s="80">
        <f t="shared" si="1"/>
        <v>8.174610458558867</v>
      </c>
      <c r="J18" s="80">
        <f t="shared" si="3"/>
        <v>54.23461045855887</v>
      </c>
      <c r="K18" s="82">
        <v>1470</v>
      </c>
      <c r="L18" s="114">
        <f t="shared" si="4"/>
        <v>79724.87737408154</v>
      </c>
      <c r="M18" s="82"/>
    </row>
    <row r="19" spans="1:13" s="37" customFormat="1" ht="45" customHeight="1">
      <c r="A19" s="37">
        <v>15</v>
      </c>
      <c r="B19" s="76">
        <v>1</v>
      </c>
      <c r="C19" s="77" t="s">
        <v>75</v>
      </c>
      <c r="D19" s="78">
        <v>1</v>
      </c>
      <c r="E19" s="79" t="s">
        <v>232</v>
      </c>
      <c r="F19" s="79" t="s">
        <v>4</v>
      </c>
      <c r="G19" s="80">
        <v>46.73</v>
      </c>
      <c r="H19" s="81">
        <f t="shared" si="0"/>
        <v>1.1026271454391867</v>
      </c>
      <c r="I19" s="80">
        <f t="shared" si="1"/>
        <v>8.293520337135385</v>
      </c>
      <c r="J19" s="80">
        <f t="shared" si="3"/>
        <v>55.02352033713538</v>
      </c>
      <c r="K19" s="82">
        <v>1470</v>
      </c>
      <c r="L19" s="114">
        <f t="shared" si="4"/>
        <v>80884.57489558902</v>
      </c>
      <c r="M19" s="82"/>
    </row>
    <row r="20" spans="1:13" s="37" customFormat="1" ht="45" customHeight="1">
      <c r="A20" s="37">
        <v>16</v>
      </c>
      <c r="B20" s="73">
        <v>1</v>
      </c>
      <c r="C20" s="112" t="s">
        <v>76</v>
      </c>
      <c r="D20" s="85">
        <v>1</v>
      </c>
      <c r="E20" s="84" t="s">
        <v>232</v>
      </c>
      <c r="F20" s="84" t="s">
        <v>4</v>
      </c>
      <c r="G20" s="86">
        <v>74.21</v>
      </c>
      <c r="H20" s="87">
        <f t="shared" si="0"/>
        <v>1.7510370310944154</v>
      </c>
      <c r="I20" s="86">
        <f t="shared" si="1"/>
        <v>13.170600133079754</v>
      </c>
      <c r="J20" s="86">
        <f t="shared" si="3"/>
        <v>87.38060013307975</v>
      </c>
      <c r="K20" s="88">
        <v>1100</v>
      </c>
      <c r="L20" s="113">
        <f t="shared" si="4"/>
        <v>96118.66014638773</v>
      </c>
      <c r="M20" s="89"/>
    </row>
    <row r="21" spans="1:13" s="37" customFormat="1" ht="45" customHeight="1">
      <c r="A21" s="37">
        <v>17</v>
      </c>
      <c r="B21" s="73">
        <v>1</v>
      </c>
      <c r="C21" s="112" t="s">
        <v>77</v>
      </c>
      <c r="D21" s="85">
        <v>1</v>
      </c>
      <c r="E21" s="84" t="s">
        <v>235</v>
      </c>
      <c r="F21" s="84" t="s">
        <v>4</v>
      </c>
      <c r="G21" s="86">
        <v>46.53</v>
      </c>
      <c r="H21" s="87">
        <f t="shared" si="0"/>
        <v>1.097908005077795</v>
      </c>
      <c r="I21" s="86">
        <f t="shared" si="1"/>
        <v>8.258024850993143</v>
      </c>
      <c r="J21" s="86">
        <f t="shared" si="3"/>
        <v>54.788024850993146</v>
      </c>
      <c r="K21" s="88">
        <v>1100</v>
      </c>
      <c r="L21" s="113">
        <f t="shared" si="4"/>
        <v>60266.82733609246</v>
      </c>
      <c r="M21" s="82"/>
    </row>
    <row r="22" spans="1:13" s="37" customFormat="1" ht="45" customHeight="1">
      <c r="A22" s="37">
        <v>18</v>
      </c>
      <c r="B22" s="73">
        <v>1</v>
      </c>
      <c r="C22" s="112" t="s">
        <v>78</v>
      </c>
      <c r="D22" s="85">
        <v>1</v>
      </c>
      <c r="E22" s="84" t="s">
        <v>235</v>
      </c>
      <c r="F22" s="84" t="s">
        <v>4</v>
      </c>
      <c r="G22" s="86">
        <v>46.53</v>
      </c>
      <c r="H22" s="87">
        <f t="shared" si="0"/>
        <v>1.097908005077795</v>
      </c>
      <c r="I22" s="86">
        <f t="shared" si="1"/>
        <v>8.258024850993143</v>
      </c>
      <c r="J22" s="86">
        <f t="shared" si="3"/>
        <v>54.788024850993146</v>
      </c>
      <c r="K22" s="88">
        <v>1100</v>
      </c>
      <c r="L22" s="113">
        <f t="shared" si="4"/>
        <v>60266.82733609246</v>
      </c>
      <c r="M22" s="82"/>
    </row>
    <row r="23" spans="1:13" s="37" customFormat="1" ht="45" customHeight="1">
      <c r="A23" s="37">
        <v>19</v>
      </c>
      <c r="B23" s="73">
        <v>1</v>
      </c>
      <c r="C23" s="112" t="s">
        <v>79</v>
      </c>
      <c r="D23" s="85">
        <v>1</v>
      </c>
      <c r="E23" s="84" t="s">
        <v>232</v>
      </c>
      <c r="F23" s="84" t="s">
        <v>4</v>
      </c>
      <c r="G23" s="86">
        <v>74.21</v>
      </c>
      <c r="H23" s="87">
        <f t="shared" si="0"/>
        <v>1.7510370310944154</v>
      </c>
      <c r="I23" s="86">
        <f t="shared" si="1"/>
        <v>13.170600133079754</v>
      </c>
      <c r="J23" s="86">
        <f t="shared" si="3"/>
        <v>87.38060013307975</v>
      </c>
      <c r="K23" s="88">
        <v>1100</v>
      </c>
      <c r="L23" s="113">
        <f t="shared" si="4"/>
        <v>96118.66014638773</v>
      </c>
      <c r="M23" s="82"/>
    </row>
    <row r="24" spans="1:13" s="37" customFormat="1" ht="45" customHeight="1">
      <c r="A24" s="37">
        <v>20</v>
      </c>
      <c r="B24" s="76">
        <v>1</v>
      </c>
      <c r="C24" s="77" t="s">
        <v>80</v>
      </c>
      <c r="D24" s="78">
        <v>1</v>
      </c>
      <c r="E24" s="79" t="s">
        <v>232</v>
      </c>
      <c r="F24" s="79" t="s">
        <v>4</v>
      </c>
      <c r="G24" s="80">
        <v>46.73</v>
      </c>
      <c r="H24" s="81">
        <f t="shared" si="0"/>
        <v>1.1026271454391867</v>
      </c>
      <c r="I24" s="80">
        <f t="shared" si="1"/>
        <v>8.293520337135385</v>
      </c>
      <c r="J24" s="80">
        <f t="shared" si="3"/>
        <v>55.02352033713538</v>
      </c>
      <c r="K24" s="82">
        <v>1470</v>
      </c>
      <c r="L24" s="114">
        <f t="shared" si="4"/>
        <v>80884.57489558902</v>
      </c>
      <c r="M24" s="82"/>
    </row>
    <row r="25" spans="1:13" s="37" customFormat="1" ht="45" customHeight="1">
      <c r="A25" s="37">
        <v>21</v>
      </c>
      <c r="B25" s="76">
        <v>2</v>
      </c>
      <c r="C25" s="77" t="s">
        <v>81</v>
      </c>
      <c r="D25" s="78">
        <v>1</v>
      </c>
      <c r="E25" s="79" t="s">
        <v>232</v>
      </c>
      <c r="F25" s="79" t="s">
        <v>4</v>
      </c>
      <c r="G25" s="80">
        <v>46.06</v>
      </c>
      <c r="H25" s="81">
        <f aca="true" t="shared" si="5" ref="H25:H43">(G25*100)/4238.06</f>
        <v>1.0868180252285242</v>
      </c>
      <c r="I25" s="80">
        <f aca="true" t="shared" si="6" ref="I25:I44">(752.16*H25)/100</f>
        <v>8.174610458558867</v>
      </c>
      <c r="J25" s="80">
        <f t="shared" si="3"/>
        <v>54.23461045855887</v>
      </c>
      <c r="K25" s="82">
        <v>1470</v>
      </c>
      <c r="L25" s="114">
        <f t="shared" si="4"/>
        <v>79724.87737408154</v>
      </c>
      <c r="M25" s="82"/>
    </row>
    <row r="26" spans="1:13" s="37" customFormat="1" ht="45" customHeight="1">
      <c r="A26" s="37">
        <v>22</v>
      </c>
      <c r="B26" s="98">
        <v>2</v>
      </c>
      <c r="C26" s="169" t="s">
        <v>82</v>
      </c>
      <c r="D26" s="100">
        <v>1</v>
      </c>
      <c r="E26" s="99" t="s">
        <v>231</v>
      </c>
      <c r="F26" s="99" t="s">
        <v>4</v>
      </c>
      <c r="G26" s="101">
        <v>65.66</v>
      </c>
      <c r="H26" s="102">
        <f t="shared" si="5"/>
        <v>1.5492937806449176</v>
      </c>
      <c r="I26" s="101">
        <f t="shared" si="6"/>
        <v>11.653168100498812</v>
      </c>
      <c r="J26" s="101">
        <f t="shared" si="3"/>
        <v>77.31316810049881</v>
      </c>
      <c r="K26" s="159">
        <v>1640</v>
      </c>
      <c r="L26" s="170">
        <f t="shared" si="4"/>
        <v>126793.59568481805</v>
      </c>
      <c r="M26" s="159" t="s">
        <v>228</v>
      </c>
    </row>
    <row r="27" spans="1:13" s="37" customFormat="1" ht="45" customHeight="1">
      <c r="A27" s="37">
        <v>23</v>
      </c>
      <c r="B27" s="98">
        <v>2</v>
      </c>
      <c r="C27" s="169" t="s">
        <v>83</v>
      </c>
      <c r="D27" s="100">
        <v>1</v>
      </c>
      <c r="E27" s="99" t="s">
        <v>231</v>
      </c>
      <c r="F27" s="99" t="s">
        <v>4</v>
      </c>
      <c r="G27" s="101">
        <v>50.48</v>
      </c>
      <c r="H27" s="102">
        <f t="shared" si="5"/>
        <v>1.1911110272152823</v>
      </c>
      <c r="I27" s="101">
        <f t="shared" si="6"/>
        <v>8.959060702302466</v>
      </c>
      <c r="J27" s="101">
        <f t="shared" si="3"/>
        <v>59.43906070230246</v>
      </c>
      <c r="K27" s="159">
        <v>1640</v>
      </c>
      <c r="L27" s="170">
        <f t="shared" si="4"/>
        <v>97480.05955177604</v>
      </c>
      <c r="M27" s="159" t="s">
        <v>228</v>
      </c>
    </row>
    <row r="28" spans="1:13" s="37" customFormat="1" ht="45" customHeight="1">
      <c r="A28" s="37">
        <v>24</v>
      </c>
      <c r="B28" s="172">
        <v>2</v>
      </c>
      <c r="C28" s="174" t="s">
        <v>84</v>
      </c>
      <c r="D28" s="175">
        <v>1</v>
      </c>
      <c r="E28" s="176" t="s">
        <v>231</v>
      </c>
      <c r="F28" s="176" t="s">
        <v>4</v>
      </c>
      <c r="G28" s="177">
        <v>66.14</v>
      </c>
      <c r="H28" s="178">
        <f t="shared" si="5"/>
        <v>1.5606197175122578</v>
      </c>
      <c r="I28" s="177">
        <f t="shared" si="6"/>
        <v>11.738357267240199</v>
      </c>
      <c r="J28" s="177">
        <f t="shared" si="3"/>
        <v>77.8783572672402</v>
      </c>
      <c r="K28" s="179">
        <v>1640</v>
      </c>
      <c r="L28" s="180">
        <f t="shared" si="4"/>
        <v>127720.50591827394</v>
      </c>
      <c r="M28" s="173"/>
    </row>
    <row r="29" spans="1:13" s="37" customFormat="1" ht="45" customHeight="1">
      <c r="A29" s="37">
        <v>25</v>
      </c>
      <c r="B29" s="168">
        <v>2</v>
      </c>
      <c r="C29" s="112" t="s">
        <v>85</v>
      </c>
      <c r="D29" s="85">
        <v>1</v>
      </c>
      <c r="E29" s="84" t="s">
        <v>231</v>
      </c>
      <c r="F29" s="84" t="s">
        <v>4</v>
      </c>
      <c r="G29" s="86">
        <v>46.27</v>
      </c>
      <c r="H29" s="87">
        <f t="shared" si="5"/>
        <v>1.0917731226079856</v>
      </c>
      <c r="I29" s="86">
        <f t="shared" si="6"/>
        <v>8.211880719008224</v>
      </c>
      <c r="J29" s="86">
        <f t="shared" si="3"/>
        <v>54.48188071900823</v>
      </c>
      <c r="K29" s="88">
        <v>1640</v>
      </c>
      <c r="L29" s="83">
        <f t="shared" si="4"/>
        <v>89350.28437917349</v>
      </c>
      <c r="M29" s="171"/>
    </row>
    <row r="30" spans="1:13" s="37" customFormat="1" ht="45" customHeight="1">
      <c r="A30" s="37">
        <v>26</v>
      </c>
      <c r="B30" s="73">
        <v>2</v>
      </c>
      <c r="C30" s="112" t="s">
        <v>86</v>
      </c>
      <c r="D30" s="85">
        <v>1</v>
      </c>
      <c r="E30" s="84" t="s">
        <v>231</v>
      </c>
      <c r="F30" s="84" t="s">
        <v>4</v>
      </c>
      <c r="G30" s="86">
        <v>48.39</v>
      </c>
      <c r="H30" s="87">
        <f t="shared" si="5"/>
        <v>1.1417960104387384</v>
      </c>
      <c r="I30" s="86">
        <f t="shared" si="6"/>
        <v>8.588132872116013</v>
      </c>
      <c r="J30" s="86">
        <f t="shared" si="3"/>
        <v>56.978132872116014</v>
      </c>
      <c r="K30" s="88">
        <v>1640</v>
      </c>
      <c r="L30" s="113">
        <f t="shared" si="4"/>
        <v>93444.13791027026</v>
      </c>
      <c r="M30" s="82"/>
    </row>
    <row r="31" spans="1:13" s="37" customFormat="1" ht="45" customHeight="1">
      <c r="A31" s="37">
        <v>27</v>
      </c>
      <c r="B31" s="73">
        <v>2</v>
      </c>
      <c r="C31" s="112" t="s">
        <v>87</v>
      </c>
      <c r="D31" s="85">
        <v>1</v>
      </c>
      <c r="E31" s="84" t="s">
        <v>231</v>
      </c>
      <c r="F31" s="84" t="s">
        <v>4</v>
      </c>
      <c r="G31" s="86">
        <v>49.36</v>
      </c>
      <c r="H31" s="87">
        <f t="shared" si="5"/>
        <v>1.1646838411914884</v>
      </c>
      <c r="I31" s="86">
        <f t="shared" si="6"/>
        <v>8.760285979905898</v>
      </c>
      <c r="J31" s="86">
        <f t="shared" si="3"/>
        <v>58.1202859799059</v>
      </c>
      <c r="K31" s="88">
        <v>1640</v>
      </c>
      <c r="L31" s="113">
        <f t="shared" si="4"/>
        <v>95317.26900704567</v>
      </c>
      <c r="M31" s="82"/>
    </row>
    <row r="32" spans="1:13" s="37" customFormat="1" ht="45" customHeight="1">
      <c r="A32" s="37">
        <v>28</v>
      </c>
      <c r="B32" s="98">
        <v>2</v>
      </c>
      <c r="C32" s="169" t="s">
        <v>88</v>
      </c>
      <c r="D32" s="100">
        <v>1</v>
      </c>
      <c r="E32" s="99" t="s">
        <v>231</v>
      </c>
      <c r="F32" s="99" t="s">
        <v>4</v>
      </c>
      <c r="G32" s="101">
        <v>49.36</v>
      </c>
      <c r="H32" s="102">
        <f t="shared" si="5"/>
        <v>1.1646838411914884</v>
      </c>
      <c r="I32" s="101">
        <f t="shared" si="6"/>
        <v>8.760285979905898</v>
      </c>
      <c r="J32" s="101">
        <f t="shared" si="3"/>
        <v>58.1202859799059</v>
      </c>
      <c r="K32" s="159">
        <v>1640</v>
      </c>
      <c r="L32" s="170">
        <f t="shared" si="4"/>
        <v>95317.26900704567</v>
      </c>
      <c r="M32" s="96" t="s">
        <v>228</v>
      </c>
    </row>
    <row r="33" spans="1:13" s="37" customFormat="1" ht="45" customHeight="1">
      <c r="A33" s="37">
        <v>29</v>
      </c>
      <c r="B33" s="83">
        <v>2</v>
      </c>
      <c r="C33" s="112" t="s">
        <v>89</v>
      </c>
      <c r="D33" s="85">
        <v>1</v>
      </c>
      <c r="E33" s="84" t="s">
        <v>231</v>
      </c>
      <c r="F33" s="84" t="s">
        <v>4</v>
      </c>
      <c r="G33" s="86">
        <v>48.39</v>
      </c>
      <c r="H33" s="87">
        <f t="shared" si="5"/>
        <v>1.1417960104387384</v>
      </c>
      <c r="I33" s="86">
        <f t="shared" si="6"/>
        <v>8.588132872116013</v>
      </c>
      <c r="J33" s="86">
        <f t="shared" si="3"/>
        <v>56.978132872116014</v>
      </c>
      <c r="K33" s="88">
        <v>1640</v>
      </c>
      <c r="L33" s="113">
        <f t="shared" si="4"/>
        <v>93444.13791027026</v>
      </c>
      <c r="M33" s="82"/>
    </row>
    <row r="34" spans="1:13" s="37" customFormat="1" ht="45" customHeight="1">
      <c r="A34" s="37">
        <v>30</v>
      </c>
      <c r="B34" s="83">
        <v>2</v>
      </c>
      <c r="C34" s="112" t="s">
        <v>90</v>
      </c>
      <c r="D34" s="85">
        <v>1</v>
      </c>
      <c r="E34" s="84" t="s">
        <v>231</v>
      </c>
      <c r="F34" s="84" t="s">
        <v>4</v>
      </c>
      <c r="G34" s="86">
        <v>46.27</v>
      </c>
      <c r="H34" s="87">
        <f t="shared" si="5"/>
        <v>1.0917731226079856</v>
      </c>
      <c r="I34" s="86">
        <f t="shared" si="6"/>
        <v>8.211880719008224</v>
      </c>
      <c r="J34" s="86">
        <f t="shared" si="3"/>
        <v>54.48188071900823</v>
      </c>
      <c r="K34" s="88">
        <v>1640</v>
      </c>
      <c r="L34" s="113">
        <f t="shared" si="4"/>
        <v>89350.28437917349</v>
      </c>
      <c r="M34" s="82"/>
    </row>
    <row r="35" spans="1:13" s="37" customFormat="1" ht="45" customHeight="1">
      <c r="A35" s="37">
        <v>31</v>
      </c>
      <c r="B35" s="83">
        <v>2</v>
      </c>
      <c r="C35" s="112" t="s">
        <v>91</v>
      </c>
      <c r="D35" s="85">
        <v>1</v>
      </c>
      <c r="E35" s="84" t="s">
        <v>231</v>
      </c>
      <c r="F35" s="84" t="s">
        <v>4</v>
      </c>
      <c r="G35" s="86">
        <v>66.14</v>
      </c>
      <c r="H35" s="87">
        <f t="shared" si="5"/>
        <v>1.5606197175122578</v>
      </c>
      <c r="I35" s="86">
        <f t="shared" si="6"/>
        <v>11.738357267240199</v>
      </c>
      <c r="J35" s="86">
        <f t="shared" si="3"/>
        <v>77.8783572672402</v>
      </c>
      <c r="K35" s="88">
        <v>1640</v>
      </c>
      <c r="L35" s="113">
        <f t="shared" si="4"/>
        <v>127720.50591827394</v>
      </c>
      <c r="M35" s="74"/>
    </row>
    <row r="36" spans="1:13" s="37" customFormat="1" ht="45" customHeight="1">
      <c r="A36" s="37">
        <v>32</v>
      </c>
      <c r="B36" s="98">
        <v>2</v>
      </c>
      <c r="C36" s="169" t="s">
        <v>92</v>
      </c>
      <c r="D36" s="100">
        <v>1</v>
      </c>
      <c r="E36" s="99" t="s">
        <v>231</v>
      </c>
      <c r="F36" s="99" t="s">
        <v>4</v>
      </c>
      <c r="G36" s="101">
        <v>50.48</v>
      </c>
      <c r="H36" s="102">
        <f t="shared" si="5"/>
        <v>1.1911110272152823</v>
      </c>
      <c r="I36" s="101">
        <f t="shared" si="6"/>
        <v>8.959060702302466</v>
      </c>
      <c r="J36" s="101">
        <f t="shared" si="3"/>
        <v>59.43906070230246</v>
      </c>
      <c r="K36" s="159">
        <v>1640</v>
      </c>
      <c r="L36" s="170">
        <f t="shared" si="4"/>
        <v>97480.05955177604</v>
      </c>
      <c r="M36" s="96" t="s">
        <v>228</v>
      </c>
    </row>
    <row r="37" spans="1:13" s="37" customFormat="1" ht="45" customHeight="1">
      <c r="A37" s="37">
        <v>33</v>
      </c>
      <c r="B37" s="83">
        <v>2</v>
      </c>
      <c r="C37" s="112" t="s">
        <v>93</v>
      </c>
      <c r="D37" s="85">
        <v>1</v>
      </c>
      <c r="E37" s="84" t="s">
        <v>231</v>
      </c>
      <c r="F37" s="84" t="s">
        <v>4</v>
      </c>
      <c r="G37" s="86">
        <v>65.66</v>
      </c>
      <c r="H37" s="87">
        <f t="shared" si="5"/>
        <v>1.5492937806449176</v>
      </c>
      <c r="I37" s="86">
        <f t="shared" si="6"/>
        <v>11.653168100498812</v>
      </c>
      <c r="J37" s="86">
        <f t="shared" si="3"/>
        <v>77.31316810049881</v>
      </c>
      <c r="K37" s="88">
        <v>1640</v>
      </c>
      <c r="L37" s="113">
        <f t="shared" si="4"/>
        <v>126793.59568481805</v>
      </c>
      <c r="M37" s="181"/>
    </row>
    <row r="38" spans="1:13" s="37" customFormat="1" ht="45" customHeight="1">
      <c r="A38" s="37">
        <v>34</v>
      </c>
      <c r="B38" s="76">
        <v>2</v>
      </c>
      <c r="C38" s="77" t="s">
        <v>94</v>
      </c>
      <c r="D38" s="78">
        <v>1</v>
      </c>
      <c r="E38" s="79" t="s">
        <v>232</v>
      </c>
      <c r="F38" s="79" t="s">
        <v>4</v>
      </c>
      <c r="G38" s="80">
        <v>46.06</v>
      </c>
      <c r="H38" s="81">
        <f t="shared" si="5"/>
        <v>1.0868180252285242</v>
      </c>
      <c r="I38" s="80">
        <f t="shared" si="6"/>
        <v>8.174610458558867</v>
      </c>
      <c r="J38" s="80">
        <f t="shared" si="3"/>
        <v>54.23461045855887</v>
      </c>
      <c r="K38" s="82">
        <v>1470</v>
      </c>
      <c r="L38" s="114">
        <f t="shared" si="4"/>
        <v>79724.87737408154</v>
      </c>
      <c r="M38" s="82"/>
    </row>
    <row r="39" spans="1:13" s="37" customFormat="1" ht="45" customHeight="1">
      <c r="A39" s="37">
        <v>35</v>
      </c>
      <c r="B39" s="83">
        <v>2</v>
      </c>
      <c r="C39" s="112" t="s">
        <v>261</v>
      </c>
      <c r="D39" s="85">
        <v>1</v>
      </c>
      <c r="E39" s="84" t="s">
        <v>232</v>
      </c>
      <c r="F39" s="84" t="s">
        <v>4</v>
      </c>
      <c r="G39" s="86">
        <v>46.73</v>
      </c>
      <c r="H39" s="87">
        <f t="shared" si="5"/>
        <v>1.1026271454391867</v>
      </c>
      <c r="I39" s="86">
        <f t="shared" si="6"/>
        <v>8.293520337135385</v>
      </c>
      <c r="J39" s="86">
        <f>SUM(G39+I39)</f>
        <v>55.02352033713538</v>
      </c>
      <c r="K39" s="88">
        <v>1195</v>
      </c>
      <c r="L39" s="113">
        <f t="shared" si="4"/>
        <v>65753.10680287678</v>
      </c>
      <c r="M39" s="89"/>
    </row>
    <row r="40" spans="1:13" s="37" customFormat="1" ht="45" customHeight="1">
      <c r="A40" s="37">
        <v>36</v>
      </c>
      <c r="B40" s="83">
        <v>2</v>
      </c>
      <c r="C40" s="112" t="s">
        <v>95</v>
      </c>
      <c r="D40" s="85">
        <v>2</v>
      </c>
      <c r="E40" s="84" t="s">
        <v>232</v>
      </c>
      <c r="F40" s="84" t="s">
        <v>259</v>
      </c>
      <c r="G40" s="86">
        <v>74.21</v>
      </c>
      <c r="H40" s="87">
        <f t="shared" si="5"/>
        <v>1.7510370310944154</v>
      </c>
      <c r="I40" s="86">
        <f t="shared" si="6"/>
        <v>13.170600133079754</v>
      </c>
      <c r="J40" s="86">
        <f t="shared" si="3"/>
        <v>87.38060013307975</v>
      </c>
      <c r="K40" s="88">
        <v>1195</v>
      </c>
      <c r="L40" s="113">
        <f t="shared" si="4"/>
        <v>104419.81715903031</v>
      </c>
      <c r="M40" s="89"/>
    </row>
    <row r="41" spans="1:13" s="37" customFormat="1" ht="45" customHeight="1">
      <c r="A41" s="37">
        <v>37</v>
      </c>
      <c r="B41" s="83">
        <v>2</v>
      </c>
      <c r="C41" s="112" t="s">
        <v>96</v>
      </c>
      <c r="D41" s="85">
        <v>1</v>
      </c>
      <c r="E41" s="84" t="s">
        <v>235</v>
      </c>
      <c r="F41" s="84" t="s">
        <v>4</v>
      </c>
      <c r="G41" s="86">
        <v>48.63</v>
      </c>
      <c r="H41" s="87">
        <f t="shared" si="5"/>
        <v>1.1474589788724086</v>
      </c>
      <c r="I41" s="86">
        <f t="shared" si="6"/>
        <v>8.630727455486708</v>
      </c>
      <c r="J41" s="86">
        <f t="shared" si="3"/>
        <v>57.26072745548671</v>
      </c>
      <c r="K41" s="88">
        <v>1100</v>
      </c>
      <c r="L41" s="113">
        <f t="shared" si="4"/>
        <v>62986.80020103538</v>
      </c>
      <c r="M41" s="89"/>
    </row>
    <row r="42" spans="1:13" s="37" customFormat="1" ht="45" customHeight="1">
      <c r="A42" s="37">
        <v>38</v>
      </c>
      <c r="B42" s="83">
        <v>2</v>
      </c>
      <c r="C42" s="84" t="s">
        <v>97</v>
      </c>
      <c r="D42" s="85">
        <v>1</v>
      </c>
      <c r="E42" s="84" t="s">
        <v>235</v>
      </c>
      <c r="F42" s="84" t="s">
        <v>4</v>
      </c>
      <c r="G42" s="86">
        <v>48.63</v>
      </c>
      <c r="H42" s="87">
        <f t="shared" si="5"/>
        <v>1.1474589788724086</v>
      </c>
      <c r="I42" s="86">
        <f t="shared" si="6"/>
        <v>8.630727455486708</v>
      </c>
      <c r="J42" s="86">
        <f t="shared" si="3"/>
        <v>57.26072745548671</v>
      </c>
      <c r="K42" s="88">
        <v>1100</v>
      </c>
      <c r="L42" s="113">
        <f t="shared" si="4"/>
        <v>62986.80020103538</v>
      </c>
      <c r="M42" s="89"/>
    </row>
    <row r="43" spans="1:13" s="37" customFormat="1" ht="45" customHeight="1">
      <c r="A43" s="37">
        <v>39</v>
      </c>
      <c r="B43" s="83">
        <v>2</v>
      </c>
      <c r="C43" s="112" t="s">
        <v>98</v>
      </c>
      <c r="D43" s="85">
        <v>1</v>
      </c>
      <c r="E43" s="84" t="s">
        <v>232</v>
      </c>
      <c r="F43" s="84" t="s">
        <v>4</v>
      </c>
      <c r="G43" s="86">
        <v>74.21</v>
      </c>
      <c r="H43" s="87">
        <f t="shared" si="5"/>
        <v>1.7510370310944154</v>
      </c>
      <c r="I43" s="86">
        <f t="shared" si="6"/>
        <v>13.170600133079754</v>
      </c>
      <c r="J43" s="86">
        <f t="shared" si="3"/>
        <v>87.38060013307975</v>
      </c>
      <c r="K43" s="88">
        <v>1100</v>
      </c>
      <c r="L43" s="113">
        <f t="shared" si="4"/>
        <v>96118.66014638773</v>
      </c>
      <c r="M43" s="89"/>
    </row>
    <row r="44" spans="1:13" s="37" customFormat="1" ht="45" customHeight="1">
      <c r="A44" s="37">
        <v>40</v>
      </c>
      <c r="B44" s="76">
        <v>2</v>
      </c>
      <c r="C44" s="79" t="s">
        <v>99</v>
      </c>
      <c r="D44" s="78">
        <v>1</v>
      </c>
      <c r="E44" s="79" t="s">
        <v>232</v>
      </c>
      <c r="F44" s="79" t="s">
        <v>4</v>
      </c>
      <c r="G44" s="80">
        <v>46.73</v>
      </c>
      <c r="H44" s="81">
        <f>(G44*100)/4238.06</f>
        <v>1.1026271454391867</v>
      </c>
      <c r="I44" s="80">
        <f t="shared" si="6"/>
        <v>8.293520337135385</v>
      </c>
      <c r="J44" s="80">
        <f t="shared" si="3"/>
        <v>55.02352033713538</v>
      </c>
      <c r="K44" s="82">
        <v>1470</v>
      </c>
      <c r="L44" s="114">
        <f t="shared" si="4"/>
        <v>80884.57489558902</v>
      </c>
      <c r="M44" s="82"/>
    </row>
    <row r="45" spans="1:13" s="37" customFormat="1" ht="45" customHeight="1">
      <c r="A45" s="37">
        <v>41</v>
      </c>
      <c r="B45" s="76">
        <v>3</v>
      </c>
      <c r="C45" s="79" t="s">
        <v>100</v>
      </c>
      <c r="D45" s="78">
        <v>1</v>
      </c>
      <c r="E45" s="79" t="s">
        <v>232</v>
      </c>
      <c r="F45" s="79" t="s">
        <v>4</v>
      </c>
      <c r="G45" s="80">
        <v>46.19</v>
      </c>
      <c r="H45" s="81">
        <f aca="true" t="shared" si="7" ref="H45:H64">(G45*100)/4238.06</f>
        <v>1.089885466463429</v>
      </c>
      <c r="I45" s="80">
        <f aca="true" t="shared" si="8" ref="I45:I64">(752.16*H45)/100</f>
        <v>8.197682524551327</v>
      </c>
      <c r="J45" s="80">
        <f t="shared" si="3"/>
        <v>54.38768252455132</v>
      </c>
      <c r="K45" s="82">
        <v>1470</v>
      </c>
      <c r="L45" s="114">
        <f t="shared" si="4"/>
        <v>79949.89331109045</v>
      </c>
      <c r="M45" s="82"/>
    </row>
    <row r="46" spans="1:13" s="37" customFormat="1" ht="45" customHeight="1">
      <c r="A46" s="37">
        <v>42</v>
      </c>
      <c r="B46" s="98">
        <v>3</v>
      </c>
      <c r="C46" s="169" t="s">
        <v>101</v>
      </c>
      <c r="D46" s="100">
        <v>1</v>
      </c>
      <c r="E46" s="99" t="s">
        <v>231</v>
      </c>
      <c r="F46" s="99" t="s">
        <v>4</v>
      </c>
      <c r="G46" s="101">
        <v>63.17</v>
      </c>
      <c r="H46" s="102">
        <f t="shared" si="7"/>
        <v>1.49054048314559</v>
      </c>
      <c r="I46" s="101">
        <f t="shared" si="8"/>
        <v>11.21124929802787</v>
      </c>
      <c r="J46" s="101">
        <f t="shared" si="3"/>
        <v>74.38124929802787</v>
      </c>
      <c r="K46" s="159">
        <v>1640</v>
      </c>
      <c r="L46" s="170">
        <f aca="true" t="shared" si="9" ref="L46:L77">J46*K46</f>
        <v>121985.24884876571</v>
      </c>
      <c r="M46" s="159" t="s">
        <v>228</v>
      </c>
    </row>
    <row r="47" spans="1:13" s="37" customFormat="1" ht="45" customHeight="1">
      <c r="A47" s="37">
        <v>43</v>
      </c>
      <c r="B47" s="98">
        <v>3</v>
      </c>
      <c r="C47" s="169" t="s">
        <v>102</v>
      </c>
      <c r="D47" s="100">
        <v>1</v>
      </c>
      <c r="E47" s="99" t="s">
        <v>231</v>
      </c>
      <c r="F47" s="99" t="s">
        <v>4</v>
      </c>
      <c r="G47" s="101">
        <v>50.48</v>
      </c>
      <c r="H47" s="102">
        <f t="shared" si="7"/>
        <v>1.1911110272152823</v>
      </c>
      <c r="I47" s="101">
        <f t="shared" si="8"/>
        <v>8.959060702302466</v>
      </c>
      <c r="J47" s="101">
        <f t="shared" si="3"/>
        <v>59.43906070230246</v>
      </c>
      <c r="K47" s="159">
        <v>1640</v>
      </c>
      <c r="L47" s="170">
        <f t="shared" si="9"/>
        <v>97480.05955177604</v>
      </c>
      <c r="M47" s="159" t="s">
        <v>228</v>
      </c>
    </row>
    <row r="48" spans="1:14" s="37" customFormat="1" ht="45" customHeight="1">
      <c r="A48" s="37">
        <v>44</v>
      </c>
      <c r="B48" s="83">
        <v>3</v>
      </c>
      <c r="C48" s="112" t="s">
        <v>103</v>
      </c>
      <c r="D48" s="85">
        <v>1</v>
      </c>
      <c r="E48" s="84" t="s">
        <v>231</v>
      </c>
      <c r="F48" s="84" t="s">
        <v>4</v>
      </c>
      <c r="G48" s="86">
        <v>66.14</v>
      </c>
      <c r="H48" s="87">
        <f t="shared" si="7"/>
        <v>1.5606197175122578</v>
      </c>
      <c r="I48" s="86">
        <f t="shared" si="8"/>
        <v>11.738357267240199</v>
      </c>
      <c r="J48" s="86">
        <f t="shared" si="3"/>
        <v>77.8783572672402</v>
      </c>
      <c r="K48" s="88">
        <v>1640</v>
      </c>
      <c r="L48" s="113">
        <f t="shared" si="9"/>
        <v>127720.50591827394</v>
      </c>
      <c r="M48" s="88" t="s">
        <v>228</v>
      </c>
      <c r="N48" s="182" t="s">
        <v>268</v>
      </c>
    </row>
    <row r="49" spans="1:14" s="37" customFormat="1" ht="45" customHeight="1">
      <c r="A49" s="37">
        <v>45</v>
      </c>
      <c r="B49" s="83">
        <v>3</v>
      </c>
      <c r="C49" s="112" t="s">
        <v>104</v>
      </c>
      <c r="D49" s="85">
        <v>1</v>
      </c>
      <c r="E49" s="84" t="s">
        <v>231</v>
      </c>
      <c r="F49" s="84" t="s">
        <v>4</v>
      </c>
      <c r="G49" s="86">
        <v>45.56</v>
      </c>
      <c r="H49" s="87">
        <f t="shared" si="7"/>
        <v>1.075020174325045</v>
      </c>
      <c r="I49" s="86">
        <f t="shared" si="8"/>
        <v>8.085871743203258</v>
      </c>
      <c r="J49" s="86">
        <f t="shared" si="3"/>
        <v>53.64587174320326</v>
      </c>
      <c r="K49" s="88">
        <v>1640</v>
      </c>
      <c r="L49" s="113">
        <f t="shared" si="9"/>
        <v>87979.22965885335</v>
      </c>
      <c r="M49" s="88" t="s">
        <v>228</v>
      </c>
      <c r="N49" s="182" t="s">
        <v>268</v>
      </c>
    </row>
    <row r="50" spans="1:13" s="37" customFormat="1" ht="45" customHeight="1">
      <c r="A50" s="37">
        <v>46</v>
      </c>
      <c r="B50" s="83">
        <v>3</v>
      </c>
      <c r="C50" s="112" t="s">
        <v>105</v>
      </c>
      <c r="D50" s="85">
        <v>1</v>
      </c>
      <c r="E50" s="84" t="s">
        <v>231</v>
      </c>
      <c r="F50" s="84" t="s">
        <v>4</v>
      </c>
      <c r="G50" s="86">
        <v>47.4</v>
      </c>
      <c r="H50" s="87">
        <f t="shared" si="7"/>
        <v>1.1184362656498492</v>
      </c>
      <c r="I50" s="86">
        <f t="shared" si="8"/>
        <v>8.412430215711906</v>
      </c>
      <c r="J50" s="86">
        <f t="shared" si="3"/>
        <v>55.812430215711906</v>
      </c>
      <c r="K50" s="88">
        <v>1640</v>
      </c>
      <c r="L50" s="113">
        <f t="shared" si="9"/>
        <v>91532.38555376753</v>
      </c>
      <c r="M50" s="88" t="s">
        <v>228</v>
      </c>
    </row>
    <row r="51" spans="1:13" s="37" customFormat="1" ht="45" customHeight="1">
      <c r="A51" s="37">
        <v>47</v>
      </c>
      <c r="B51" s="83">
        <v>3</v>
      </c>
      <c r="C51" s="112" t="s">
        <v>106</v>
      </c>
      <c r="D51" s="85">
        <v>1</v>
      </c>
      <c r="E51" s="84" t="s">
        <v>231</v>
      </c>
      <c r="F51" s="84" t="s">
        <v>4</v>
      </c>
      <c r="G51" s="86">
        <v>49.36</v>
      </c>
      <c r="H51" s="87">
        <f t="shared" si="7"/>
        <v>1.1646838411914884</v>
      </c>
      <c r="I51" s="86">
        <f t="shared" si="8"/>
        <v>8.760285979905898</v>
      </c>
      <c r="J51" s="86">
        <f t="shared" si="3"/>
        <v>58.1202859799059</v>
      </c>
      <c r="K51" s="88">
        <v>1640</v>
      </c>
      <c r="L51" s="113">
        <f t="shared" si="9"/>
        <v>95317.26900704567</v>
      </c>
      <c r="M51" s="88" t="s">
        <v>228</v>
      </c>
    </row>
    <row r="52" spans="1:13" s="37" customFormat="1" ht="45" customHeight="1">
      <c r="A52" s="37">
        <v>48</v>
      </c>
      <c r="B52" s="83">
        <v>3</v>
      </c>
      <c r="C52" s="112" t="s">
        <v>107</v>
      </c>
      <c r="D52" s="85">
        <v>1</v>
      </c>
      <c r="E52" s="84" t="s">
        <v>231</v>
      </c>
      <c r="F52" s="84" t="s">
        <v>4</v>
      </c>
      <c r="G52" s="86">
        <v>49.36</v>
      </c>
      <c r="H52" s="87">
        <f t="shared" si="7"/>
        <v>1.1646838411914884</v>
      </c>
      <c r="I52" s="86">
        <f t="shared" si="8"/>
        <v>8.760285979905898</v>
      </c>
      <c r="J52" s="86">
        <f t="shared" si="3"/>
        <v>58.1202859799059</v>
      </c>
      <c r="K52" s="88">
        <v>1640</v>
      </c>
      <c r="L52" s="113">
        <f t="shared" si="9"/>
        <v>95317.26900704567</v>
      </c>
      <c r="M52" s="88" t="s">
        <v>228</v>
      </c>
    </row>
    <row r="53" spans="1:13" s="37" customFormat="1" ht="45" customHeight="1">
      <c r="A53" s="37">
        <v>49</v>
      </c>
      <c r="B53" s="83">
        <v>3</v>
      </c>
      <c r="C53" s="112" t="s">
        <v>108</v>
      </c>
      <c r="D53" s="85">
        <v>1</v>
      </c>
      <c r="E53" s="84" t="s">
        <v>231</v>
      </c>
      <c r="F53" s="84" t="s">
        <v>4</v>
      </c>
      <c r="G53" s="86">
        <v>47.4</v>
      </c>
      <c r="H53" s="87">
        <f t="shared" si="7"/>
        <v>1.1184362656498492</v>
      </c>
      <c r="I53" s="86">
        <f t="shared" si="8"/>
        <v>8.412430215711906</v>
      </c>
      <c r="J53" s="86">
        <f t="shared" si="3"/>
        <v>55.812430215711906</v>
      </c>
      <c r="K53" s="88">
        <v>1640</v>
      </c>
      <c r="L53" s="113">
        <f t="shared" si="9"/>
        <v>91532.38555376753</v>
      </c>
      <c r="M53" s="88" t="s">
        <v>228</v>
      </c>
    </row>
    <row r="54" spans="1:13" s="37" customFormat="1" ht="45" customHeight="1">
      <c r="A54" s="37">
        <v>50</v>
      </c>
      <c r="B54" s="83">
        <v>3</v>
      </c>
      <c r="C54" s="112" t="s">
        <v>109</v>
      </c>
      <c r="D54" s="85">
        <v>1</v>
      </c>
      <c r="E54" s="84" t="s">
        <v>231</v>
      </c>
      <c r="F54" s="84" t="s">
        <v>4</v>
      </c>
      <c r="G54" s="86">
        <v>45.56</v>
      </c>
      <c r="H54" s="87">
        <f t="shared" si="7"/>
        <v>1.075020174325045</v>
      </c>
      <c r="I54" s="86">
        <f t="shared" si="8"/>
        <v>8.085871743203258</v>
      </c>
      <c r="J54" s="86">
        <f t="shared" si="3"/>
        <v>53.64587174320326</v>
      </c>
      <c r="K54" s="88">
        <v>1640</v>
      </c>
      <c r="L54" s="113">
        <f t="shared" si="9"/>
        <v>87979.22965885335</v>
      </c>
      <c r="M54" s="88" t="s">
        <v>228</v>
      </c>
    </row>
    <row r="55" spans="1:13" s="37" customFormat="1" ht="45" customHeight="1">
      <c r="A55" s="37">
        <v>51</v>
      </c>
      <c r="B55" s="83">
        <v>3</v>
      </c>
      <c r="C55" s="112" t="s">
        <v>110</v>
      </c>
      <c r="D55" s="85">
        <v>1</v>
      </c>
      <c r="E55" s="84" t="s">
        <v>231</v>
      </c>
      <c r="F55" s="84" t="s">
        <v>4</v>
      </c>
      <c r="G55" s="86">
        <v>66.14</v>
      </c>
      <c r="H55" s="87">
        <f t="shared" si="7"/>
        <v>1.5606197175122578</v>
      </c>
      <c r="I55" s="86">
        <f t="shared" si="8"/>
        <v>11.738357267240199</v>
      </c>
      <c r="J55" s="86">
        <f t="shared" si="3"/>
        <v>77.8783572672402</v>
      </c>
      <c r="K55" s="88">
        <v>1640</v>
      </c>
      <c r="L55" s="113">
        <f t="shared" si="9"/>
        <v>127720.50591827394</v>
      </c>
      <c r="M55" s="88" t="s">
        <v>228</v>
      </c>
    </row>
    <row r="56" spans="1:13" s="37" customFormat="1" ht="45" customHeight="1">
      <c r="A56" s="37">
        <v>52</v>
      </c>
      <c r="B56" s="83">
        <v>3</v>
      </c>
      <c r="C56" s="112" t="s">
        <v>111</v>
      </c>
      <c r="D56" s="85">
        <v>1</v>
      </c>
      <c r="E56" s="84" t="s">
        <v>231</v>
      </c>
      <c r="F56" s="84" t="s">
        <v>4</v>
      </c>
      <c r="G56" s="86">
        <v>50.48</v>
      </c>
      <c r="H56" s="87">
        <f t="shared" si="7"/>
        <v>1.1911110272152823</v>
      </c>
      <c r="I56" s="86">
        <f t="shared" si="8"/>
        <v>8.959060702302466</v>
      </c>
      <c r="J56" s="86">
        <f t="shared" si="3"/>
        <v>59.43906070230246</v>
      </c>
      <c r="K56" s="88">
        <v>1640</v>
      </c>
      <c r="L56" s="113">
        <f t="shared" si="9"/>
        <v>97480.05955177604</v>
      </c>
      <c r="M56" s="88" t="s">
        <v>228</v>
      </c>
    </row>
    <row r="57" spans="1:13" s="37" customFormat="1" ht="45" customHeight="1">
      <c r="A57" s="37">
        <v>53</v>
      </c>
      <c r="B57" s="83">
        <v>3</v>
      </c>
      <c r="C57" s="112" t="s">
        <v>112</v>
      </c>
      <c r="D57" s="85">
        <v>1</v>
      </c>
      <c r="E57" s="84" t="s">
        <v>231</v>
      </c>
      <c r="F57" s="84" t="s">
        <v>4</v>
      </c>
      <c r="G57" s="86">
        <v>63.17</v>
      </c>
      <c r="H57" s="87">
        <f t="shared" si="7"/>
        <v>1.49054048314559</v>
      </c>
      <c r="I57" s="86">
        <f t="shared" si="8"/>
        <v>11.21124929802787</v>
      </c>
      <c r="J57" s="86">
        <f t="shared" si="3"/>
        <v>74.38124929802787</v>
      </c>
      <c r="K57" s="88">
        <v>1640</v>
      </c>
      <c r="L57" s="113">
        <f t="shared" si="9"/>
        <v>121985.24884876571</v>
      </c>
      <c r="M57" s="88" t="s">
        <v>228</v>
      </c>
    </row>
    <row r="58" spans="1:13" s="37" customFormat="1" ht="45" customHeight="1">
      <c r="A58" s="37">
        <v>54</v>
      </c>
      <c r="B58" s="39">
        <v>3</v>
      </c>
      <c r="C58" s="40" t="s">
        <v>113</v>
      </c>
      <c r="D58" s="41">
        <v>1</v>
      </c>
      <c r="E58" s="40" t="s">
        <v>232</v>
      </c>
      <c r="F58" s="40" t="s">
        <v>4</v>
      </c>
      <c r="G58" s="42">
        <v>46.19</v>
      </c>
      <c r="H58" s="43">
        <f t="shared" si="7"/>
        <v>1.089885466463429</v>
      </c>
      <c r="I58" s="42">
        <f t="shared" si="8"/>
        <v>8.197682524551327</v>
      </c>
      <c r="J58" s="42">
        <f t="shared" si="3"/>
        <v>54.38768252455132</v>
      </c>
      <c r="K58" s="44">
        <v>1470</v>
      </c>
      <c r="L58" s="67">
        <f t="shared" si="9"/>
        <v>79949.89331109045</v>
      </c>
      <c r="M58" s="44"/>
    </row>
    <row r="59" spans="1:13" s="37" customFormat="1" ht="45" customHeight="1">
      <c r="A59" s="37">
        <v>55</v>
      </c>
      <c r="B59" s="39">
        <v>3</v>
      </c>
      <c r="C59" s="40" t="s">
        <v>114</v>
      </c>
      <c r="D59" s="41">
        <v>1</v>
      </c>
      <c r="E59" s="40" t="s">
        <v>232</v>
      </c>
      <c r="F59" s="40" t="s">
        <v>4</v>
      </c>
      <c r="G59" s="42">
        <v>45.84</v>
      </c>
      <c r="H59" s="43">
        <f t="shared" si="7"/>
        <v>1.0816269708309934</v>
      </c>
      <c r="I59" s="42">
        <f t="shared" si="8"/>
        <v>8.135565423802399</v>
      </c>
      <c r="J59" s="42">
        <f t="shared" si="3"/>
        <v>53.9755654238024</v>
      </c>
      <c r="K59" s="44">
        <v>1470</v>
      </c>
      <c r="L59" s="67">
        <f t="shared" si="9"/>
        <v>79344.08117298954</v>
      </c>
      <c r="M59" s="44"/>
    </row>
    <row r="60" spans="1:13" s="37" customFormat="1" ht="45" customHeight="1">
      <c r="A60" s="37">
        <v>56</v>
      </c>
      <c r="B60" s="183">
        <v>3</v>
      </c>
      <c r="C60" s="184" t="s">
        <v>115</v>
      </c>
      <c r="D60" s="185">
        <v>1</v>
      </c>
      <c r="E60" s="186" t="s">
        <v>232</v>
      </c>
      <c r="F60" s="186" t="s">
        <v>4</v>
      </c>
      <c r="G60" s="187">
        <v>72</v>
      </c>
      <c r="H60" s="188">
        <f t="shared" si="7"/>
        <v>1.6988905301010366</v>
      </c>
      <c r="I60" s="187">
        <f t="shared" si="8"/>
        <v>12.778375011207956</v>
      </c>
      <c r="J60" s="187">
        <f t="shared" si="3"/>
        <v>84.77837501120796</v>
      </c>
      <c r="K60" s="189">
        <v>1100</v>
      </c>
      <c r="L60" s="190">
        <f t="shared" si="9"/>
        <v>93256.21251232876</v>
      </c>
      <c r="M60" s="189"/>
    </row>
    <row r="61" spans="1:13" s="37" customFormat="1" ht="45" customHeight="1">
      <c r="A61" s="37">
        <v>57</v>
      </c>
      <c r="B61" s="183">
        <v>3</v>
      </c>
      <c r="C61" s="184" t="s">
        <v>116</v>
      </c>
      <c r="D61" s="185">
        <v>1</v>
      </c>
      <c r="E61" s="186" t="s">
        <v>235</v>
      </c>
      <c r="F61" s="186" t="s">
        <v>4</v>
      </c>
      <c r="G61" s="187">
        <v>48.63</v>
      </c>
      <c r="H61" s="188">
        <f t="shared" si="7"/>
        <v>1.1474589788724086</v>
      </c>
      <c r="I61" s="187">
        <f t="shared" si="8"/>
        <v>8.630727455486708</v>
      </c>
      <c r="J61" s="187">
        <f t="shared" si="3"/>
        <v>57.26072745548671</v>
      </c>
      <c r="K61" s="189">
        <v>1100</v>
      </c>
      <c r="L61" s="190">
        <f t="shared" si="9"/>
        <v>62986.80020103538</v>
      </c>
      <c r="M61" s="189"/>
    </row>
    <row r="62" spans="1:13" s="37" customFormat="1" ht="45" customHeight="1">
      <c r="A62" s="37">
        <v>58</v>
      </c>
      <c r="B62" s="183">
        <v>3</v>
      </c>
      <c r="C62" s="184" t="s">
        <v>117</v>
      </c>
      <c r="D62" s="185">
        <v>1</v>
      </c>
      <c r="E62" s="186" t="s">
        <v>235</v>
      </c>
      <c r="F62" s="186" t="s">
        <v>4</v>
      </c>
      <c r="G62" s="187">
        <v>48.63</v>
      </c>
      <c r="H62" s="188">
        <f t="shared" si="7"/>
        <v>1.1474589788724086</v>
      </c>
      <c r="I62" s="187">
        <f t="shared" si="8"/>
        <v>8.630727455486708</v>
      </c>
      <c r="J62" s="187">
        <f t="shared" si="3"/>
        <v>57.26072745548671</v>
      </c>
      <c r="K62" s="189">
        <v>1100</v>
      </c>
      <c r="L62" s="190">
        <f t="shared" si="9"/>
        <v>62986.80020103538</v>
      </c>
      <c r="M62" s="189"/>
    </row>
    <row r="63" spans="1:13" s="37" customFormat="1" ht="45" customHeight="1">
      <c r="A63" s="37">
        <v>59</v>
      </c>
      <c r="B63" s="183">
        <v>3</v>
      </c>
      <c r="C63" s="184" t="s">
        <v>118</v>
      </c>
      <c r="D63" s="185">
        <v>1</v>
      </c>
      <c r="E63" s="186" t="s">
        <v>232</v>
      </c>
      <c r="F63" s="186" t="s">
        <v>4</v>
      </c>
      <c r="G63" s="187">
        <v>72</v>
      </c>
      <c r="H63" s="188">
        <f t="shared" si="7"/>
        <v>1.6988905301010366</v>
      </c>
      <c r="I63" s="187">
        <f t="shared" si="8"/>
        <v>12.778375011207956</v>
      </c>
      <c r="J63" s="187">
        <f t="shared" si="3"/>
        <v>84.77837501120796</v>
      </c>
      <c r="K63" s="189">
        <v>1100</v>
      </c>
      <c r="L63" s="190">
        <f t="shared" si="9"/>
        <v>93256.21251232876</v>
      </c>
      <c r="M63" s="189"/>
    </row>
    <row r="64" spans="1:13" s="37" customFormat="1" ht="45" customHeight="1">
      <c r="A64" s="37">
        <v>60</v>
      </c>
      <c r="B64" s="39">
        <v>3</v>
      </c>
      <c r="C64" s="59" t="s">
        <v>119</v>
      </c>
      <c r="D64" s="41">
        <v>1</v>
      </c>
      <c r="E64" s="40" t="s">
        <v>232</v>
      </c>
      <c r="F64" s="40" t="s">
        <v>4</v>
      </c>
      <c r="G64" s="42">
        <v>45.84</v>
      </c>
      <c r="H64" s="43">
        <f t="shared" si="7"/>
        <v>1.0816269708309934</v>
      </c>
      <c r="I64" s="42">
        <f t="shared" si="8"/>
        <v>8.135565423802399</v>
      </c>
      <c r="J64" s="42">
        <f t="shared" si="3"/>
        <v>53.9755654238024</v>
      </c>
      <c r="K64" s="44">
        <v>1470</v>
      </c>
      <c r="L64" s="67">
        <f t="shared" si="9"/>
        <v>79344.08117298954</v>
      </c>
      <c r="M64" s="44"/>
    </row>
    <row r="65" spans="1:13" s="37" customFormat="1" ht="45" customHeight="1">
      <c r="A65" s="37">
        <v>61</v>
      </c>
      <c r="B65" s="39">
        <v>4</v>
      </c>
      <c r="C65" s="59" t="s">
        <v>120</v>
      </c>
      <c r="D65" s="41">
        <v>1</v>
      </c>
      <c r="E65" s="40" t="s">
        <v>232</v>
      </c>
      <c r="F65" s="40" t="s">
        <v>4</v>
      </c>
      <c r="G65" s="42">
        <v>46.19</v>
      </c>
      <c r="H65" s="43">
        <f aca="true" t="shared" si="10" ref="H65:H84">(G65*100)/4238.06</f>
        <v>1.089885466463429</v>
      </c>
      <c r="I65" s="42">
        <f aca="true" t="shared" si="11" ref="I65:I84">(752.16*H65)/100</f>
        <v>8.197682524551327</v>
      </c>
      <c r="J65" s="42">
        <f aca="true" t="shared" si="12" ref="J65:J84">SUM(G65+I65)</f>
        <v>54.38768252455132</v>
      </c>
      <c r="K65" s="44">
        <v>1470</v>
      </c>
      <c r="L65" s="67">
        <f t="shared" si="9"/>
        <v>79949.89331109045</v>
      </c>
      <c r="M65" s="44"/>
    </row>
    <row r="66" spans="1:13" s="37" customFormat="1" ht="56.25" customHeight="1">
      <c r="A66" s="37">
        <v>62</v>
      </c>
      <c r="B66" s="98">
        <v>4</v>
      </c>
      <c r="C66" s="101" t="s">
        <v>121</v>
      </c>
      <c r="D66" s="98">
        <v>0</v>
      </c>
      <c r="E66" s="101" t="s">
        <v>231</v>
      </c>
      <c r="F66" s="99" t="s">
        <v>5</v>
      </c>
      <c r="G66" s="101">
        <v>63.17</v>
      </c>
      <c r="H66" s="102">
        <f t="shared" si="10"/>
        <v>1.49054048314559</v>
      </c>
      <c r="I66" s="101">
        <f t="shared" si="11"/>
        <v>11.21124929802787</v>
      </c>
      <c r="J66" s="101">
        <f t="shared" si="12"/>
        <v>74.38124929802787</v>
      </c>
      <c r="K66" s="159">
        <v>1640</v>
      </c>
      <c r="L66" s="170">
        <f t="shared" si="9"/>
        <v>121985.24884876571</v>
      </c>
      <c r="M66" s="159" t="s">
        <v>228</v>
      </c>
    </row>
    <row r="67" spans="1:13" s="37" customFormat="1" ht="45" customHeight="1">
      <c r="A67" s="37">
        <v>63</v>
      </c>
      <c r="B67" s="98">
        <v>4</v>
      </c>
      <c r="C67" s="169" t="s">
        <v>122</v>
      </c>
      <c r="D67" s="100">
        <v>1</v>
      </c>
      <c r="E67" s="99" t="s">
        <v>231</v>
      </c>
      <c r="F67" s="99" t="s">
        <v>4</v>
      </c>
      <c r="G67" s="101">
        <v>50.48</v>
      </c>
      <c r="H67" s="102">
        <f t="shared" si="10"/>
        <v>1.1911110272152823</v>
      </c>
      <c r="I67" s="101">
        <f t="shared" si="11"/>
        <v>8.959060702302466</v>
      </c>
      <c r="J67" s="101">
        <f t="shared" si="12"/>
        <v>59.43906070230246</v>
      </c>
      <c r="K67" s="159">
        <v>1640</v>
      </c>
      <c r="L67" s="170">
        <f t="shared" si="9"/>
        <v>97480.05955177604</v>
      </c>
      <c r="M67" s="159" t="s">
        <v>228</v>
      </c>
    </row>
    <row r="68" spans="1:13" s="37" customFormat="1" ht="45" customHeight="1">
      <c r="A68" s="37">
        <v>64</v>
      </c>
      <c r="B68" s="191">
        <v>4</v>
      </c>
      <c r="C68" s="192" t="s">
        <v>123</v>
      </c>
      <c r="D68" s="193">
        <v>1</v>
      </c>
      <c r="E68" s="194" t="s">
        <v>231</v>
      </c>
      <c r="F68" s="194" t="s">
        <v>4</v>
      </c>
      <c r="G68" s="195">
        <v>66.14</v>
      </c>
      <c r="H68" s="196">
        <f t="shared" si="10"/>
        <v>1.5606197175122578</v>
      </c>
      <c r="I68" s="195">
        <f t="shared" si="11"/>
        <v>11.738357267240199</v>
      </c>
      <c r="J68" s="195">
        <f t="shared" si="12"/>
        <v>77.8783572672402</v>
      </c>
      <c r="K68" s="197">
        <v>1412</v>
      </c>
      <c r="L68" s="198">
        <f>J68*K68</f>
        <v>109964.24046134317</v>
      </c>
      <c r="M68" s="197"/>
    </row>
    <row r="69" spans="1:13" s="37" customFormat="1" ht="54.75" customHeight="1">
      <c r="A69" s="37">
        <v>65</v>
      </c>
      <c r="B69" s="83">
        <v>4</v>
      </c>
      <c r="C69" s="112" t="s">
        <v>124</v>
      </c>
      <c r="D69" s="85">
        <v>1</v>
      </c>
      <c r="E69" s="84" t="s">
        <v>231</v>
      </c>
      <c r="F69" s="84" t="s">
        <v>4</v>
      </c>
      <c r="G69" s="86">
        <v>45.56</v>
      </c>
      <c r="H69" s="87">
        <f t="shared" si="10"/>
        <v>1.075020174325045</v>
      </c>
      <c r="I69" s="86">
        <f t="shared" si="11"/>
        <v>8.085871743203258</v>
      </c>
      <c r="J69" s="86">
        <f t="shared" si="12"/>
        <v>53.64587174320326</v>
      </c>
      <c r="K69" s="88">
        <v>1640</v>
      </c>
      <c r="L69" s="113">
        <f t="shared" si="9"/>
        <v>87979.22965885335</v>
      </c>
      <c r="M69" s="88"/>
    </row>
    <row r="70" spans="1:13" s="37" customFormat="1" ht="57" customHeight="1">
      <c r="A70" s="37">
        <v>66</v>
      </c>
      <c r="B70" s="98">
        <v>4</v>
      </c>
      <c r="C70" s="169" t="s">
        <v>125</v>
      </c>
      <c r="D70" s="100">
        <v>1</v>
      </c>
      <c r="E70" s="99" t="s">
        <v>231</v>
      </c>
      <c r="F70" s="99" t="s">
        <v>4</v>
      </c>
      <c r="G70" s="101">
        <v>47.4</v>
      </c>
      <c r="H70" s="102">
        <f t="shared" si="10"/>
        <v>1.1184362656498492</v>
      </c>
      <c r="I70" s="101">
        <f t="shared" si="11"/>
        <v>8.412430215711906</v>
      </c>
      <c r="J70" s="101">
        <f t="shared" si="12"/>
        <v>55.812430215711906</v>
      </c>
      <c r="K70" s="159">
        <v>1640</v>
      </c>
      <c r="L70" s="170">
        <f t="shared" si="9"/>
        <v>91532.38555376753</v>
      </c>
      <c r="M70" s="159" t="s">
        <v>228</v>
      </c>
    </row>
    <row r="71" spans="1:13" s="70" customFormat="1" ht="45" customHeight="1">
      <c r="A71" s="72">
        <v>67</v>
      </c>
      <c r="B71" s="83">
        <v>4</v>
      </c>
      <c r="C71" s="112" t="s">
        <v>126</v>
      </c>
      <c r="D71" s="85">
        <v>1</v>
      </c>
      <c r="E71" s="84" t="s">
        <v>231</v>
      </c>
      <c r="F71" s="84" t="s">
        <v>4</v>
      </c>
      <c r="G71" s="86">
        <v>48.31</v>
      </c>
      <c r="H71" s="87">
        <f t="shared" si="10"/>
        <v>1.1399083542941817</v>
      </c>
      <c r="I71" s="86">
        <f t="shared" si="11"/>
        <v>8.573934677659116</v>
      </c>
      <c r="J71" s="86">
        <f t="shared" si="12"/>
        <v>56.88393467765912</v>
      </c>
      <c r="K71" s="88">
        <v>1640</v>
      </c>
      <c r="L71" s="113">
        <f t="shared" si="9"/>
        <v>93289.65287136096</v>
      </c>
      <c r="M71" s="88"/>
    </row>
    <row r="72" spans="1:13" s="70" customFormat="1" ht="45" customHeight="1">
      <c r="A72" s="72">
        <v>68</v>
      </c>
      <c r="B72" s="83">
        <v>4</v>
      </c>
      <c r="C72" s="112" t="s">
        <v>127</v>
      </c>
      <c r="D72" s="85">
        <v>1</v>
      </c>
      <c r="E72" s="84" t="s">
        <v>231</v>
      </c>
      <c r="F72" s="84" t="s">
        <v>4</v>
      </c>
      <c r="G72" s="86">
        <v>48.31</v>
      </c>
      <c r="H72" s="87">
        <f t="shared" si="10"/>
        <v>1.1399083542941817</v>
      </c>
      <c r="I72" s="86">
        <f t="shared" si="11"/>
        <v>8.573934677659116</v>
      </c>
      <c r="J72" s="86">
        <f t="shared" si="12"/>
        <v>56.88393467765912</v>
      </c>
      <c r="K72" s="88">
        <v>1640</v>
      </c>
      <c r="L72" s="113">
        <f t="shared" si="9"/>
        <v>93289.65287136096</v>
      </c>
      <c r="M72" s="88"/>
    </row>
    <row r="73" spans="1:13" s="37" customFormat="1" ht="45" customHeight="1">
      <c r="A73" s="72">
        <v>69</v>
      </c>
      <c r="B73" s="83">
        <v>4</v>
      </c>
      <c r="C73" s="112" t="s">
        <v>128</v>
      </c>
      <c r="D73" s="85">
        <v>1</v>
      </c>
      <c r="E73" s="84" t="s">
        <v>231</v>
      </c>
      <c r="F73" s="84" t="s">
        <v>4</v>
      </c>
      <c r="G73" s="86">
        <v>47.4</v>
      </c>
      <c r="H73" s="87">
        <f t="shared" si="10"/>
        <v>1.1184362656498492</v>
      </c>
      <c r="I73" s="86">
        <f t="shared" si="11"/>
        <v>8.412430215711906</v>
      </c>
      <c r="J73" s="86">
        <f t="shared" si="12"/>
        <v>55.812430215711906</v>
      </c>
      <c r="K73" s="88">
        <v>1640</v>
      </c>
      <c r="L73" s="113">
        <f t="shared" si="9"/>
        <v>91532.38555376753</v>
      </c>
      <c r="M73" s="88"/>
    </row>
    <row r="74" spans="1:13" s="37" customFormat="1" ht="45" customHeight="1">
      <c r="A74" s="72">
        <v>70</v>
      </c>
      <c r="B74" s="83">
        <v>4</v>
      </c>
      <c r="C74" s="84" t="s">
        <v>129</v>
      </c>
      <c r="D74" s="85">
        <v>1</v>
      </c>
      <c r="E74" s="84" t="s">
        <v>231</v>
      </c>
      <c r="F74" s="84" t="s">
        <v>4</v>
      </c>
      <c r="G74" s="86">
        <v>45.56</v>
      </c>
      <c r="H74" s="87">
        <f t="shared" si="10"/>
        <v>1.075020174325045</v>
      </c>
      <c r="I74" s="86">
        <f t="shared" si="11"/>
        <v>8.085871743203258</v>
      </c>
      <c r="J74" s="86">
        <f t="shared" si="12"/>
        <v>53.64587174320326</v>
      </c>
      <c r="K74" s="88">
        <v>1640</v>
      </c>
      <c r="L74" s="113">
        <f t="shared" si="9"/>
        <v>87979.22965885335</v>
      </c>
      <c r="M74" s="88"/>
    </row>
    <row r="75" spans="1:13" s="37" customFormat="1" ht="45" customHeight="1">
      <c r="A75" s="72">
        <v>71</v>
      </c>
      <c r="B75" s="98">
        <v>4</v>
      </c>
      <c r="C75" s="169" t="s">
        <v>130</v>
      </c>
      <c r="D75" s="100">
        <v>1</v>
      </c>
      <c r="E75" s="99" t="s">
        <v>231</v>
      </c>
      <c r="F75" s="99" t="s">
        <v>4</v>
      </c>
      <c r="G75" s="101">
        <v>66.14</v>
      </c>
      <c r="H75" s="102">
        <f t="shared" si="10"/>
        <v>1.5606197175122578</v>
      </c>
      <c r="I75" s="101">
        <f t="shared" si="11"/>
        <v>11.738357267240199</v>
      </c>
      <c r="J75" s="101">
        <f t="shared" si="12"/>
        <v>77.8783572672402</v>
      </c>
      <c r="K75" s="159">
        <v>1640</v>
      </c>
      <c r="L75" s="170">
        <f t="shared" si="9"/>
        <v>127720.50591827394</v>
      </c>
      <c r="M75" s="159" t="s">
        <v>228</v>
      </c>
    </row>
    <row r="76" spans="1:13" s="37" customFormat="1" ht="56.25" customHeight="1">
      <c r="A76" s="72">
        <v>72</v>
      </c>
      <c r="B76" s="98">
        <v>4</v>
      </c>
      <c r="C76" s="169" t="s">
        <v>131</v>
      </c>
      <c r="D76" s="100">
        <v>1</v>
      </c>
      <c r="E76" s="99" t="s">
        <v>231</v>
      </c>
      <c r="F76" s="99" t="s">
        <v>4</v>
      </c>
      <c r="G76" s="101">
        <v>50.48</v>
      </c>
      <c r="H76" s="102">
        <f t="shared" si="10"/>
        <v>1.1911110272152823</v>
      </c>
      <c r="I76" s="101">
        <f t="shared" si="11"/>
        <v>8.959060702302466</v>
      </c>
      <c r="J76" s="101">
        <f t="shared" si="12"/>
        <v>59.43906070230246</v>
      </c>
      <c r="K76" s="159">
        <v>1640</v>
      </c>
      <c r="L76" s="170">
        <f t="shared" si="9"/>
        <v>97480.05955177604</v>
      </c>
      <c r="M76" s="159" t="s">
        <v>228</v>
      </c>
    </row>
    <row r="77" spans="1:13" s="37" customFormat="1" ht="60">
      <c r="A77" s="72">
        <v>73</v>
      </c>
      <c r="B77" s="98">
        <v>4</v>
      </c>
      <c r="C77" s="101" t="s">
        <v>132</v>
      </c>
      <c r="D77" s="98">
        <v>0</v>
      </c>
      <c r="E77" s="101" t="s">
        <v>231</v>
      </c>
      <c r="F77" s="99" t="s">
        <v>5</v>
      </c>
      <c r="G77" s="101">
        <v>63.17</v>
      </c>
      <c r="H77" s="102">
        <f t="shared" si="10"/>
        <v>1.49054048314559</v>
      </c>
      <c r="I77" s="101">
        <f t="shared" si="11"/>
        <v>11.21124929802787</v>
      </c>
      <c r="J77" s="101">
        <f t="shared" si="12"/>
        <v>74.38124929802787</v>
      </c>
      <c r="K77" s="159">
        <v>1640</v>
      </c>
      <c r="L77" s="170">
        <f t="shared" si="9"/>
        <v>121985.24884876571</v>
      </c>
      <c r="M77" s="159" t="s">
        <v>228</v>
      </c>
    </row>
    <row r="78" spans="1:13" s="37" customFormat="1" ht="45" customHeight="1">
      <c r="A78" s="72">
        <v>74</v>
      </c>
      <c r="B78" s="39">
        <v>4</v>
      </c>
      <c r="C78" s="40" t="s">
        <v>133</v>
      </c>
      <c r="D78" s="41">
        <v>1</v>
      </c>
      <c r="E78" s="40" t="s">
        <v>232</v>
      </c>
      <c r="F78" s="40" t="s">
        <v>4</v>
      </c>
      <c r="G78" s="42">
        <v>46.19</v>
      </c>
      <c r="H78" s="43">
        <f t="shared" si="10"/>
        <v>1.089885466463429</v>
      </c>
      <c r="I78" s="42">
        <f t="shared" si="11"/>
        <v>8.197682524551327</v>
      </c>
      <c r="J78" s="42">
        <f t="shared" si="12"/>
        <v>54.38768252455132</v>
      </c>
      <c r="K78" s="44">
        <v>1470</v>
      </c>
      <c r="L78" s="67">
        <f aca="true" t="shared" si="13" ref="L78:L84">J78*K78</f>
        <v>79949.89331109045</v>
      </c>
      <c r="M78" s="44"/>
    </row>
    <row r="79" spans="1:13" s="37" customFormat="1" ht="45" customHeight="1">
      <c r="A79" s="72">
        <v>75</v>
      </c>
      <c r="B79" s="39">
        <v>4</v>
      </c>
      <c r="C79" s="40" t="s">
        <v>134</v>
      </c>
      <c r="D79" s="41">
        <v>1</v>
      </c>
      <c r="E79" s="40" t="s">
        <v>232</v>
      </c>
      <c r="F79" s="40" t="s">
        <v>4</v>
      </c>
      <c r="G79" s="42">
        <v>45.84</v>
      </c>
      <c r="H79" s="43">
        <f t="shared" si="10"/>
        <v>1.0816269708309934</v>
      </c>
      <c r="I79" s="42">
        <f t="shared" si="11"/>
        <v>8.135565423802399</v>
      </c>
      <c r="J79" s="42">
        <f t="shared" si="12"/>
        <v>53.9755654238024</v>
      </c>
      <c r="K79" s="44">
        <v>1470</v>
      </c>
      <c r="L79" s="67">
        <f t="shared" si="13"/>
        <v>79344.08117298954</v>
      </c>
      <c r="M79" s="44"/>
    </row>
    <row r="80" spans="1:13" s="37" customFormat="1" ht="45" customHeight="1">
      <c r="A80" s="72">
        <v>76</v>
      </c>
      <c r="B80" s="98">
        <v>4</v>
      </c>
      <c r="C80" s="169" t="s">
        <v>135</v>
      </c>
      <c r="D80" s="100">
        <v>1</v>
      </c>
      <c r="E80" s="99" t="s">
        <v>232</v>
      </c>
      <c r="F80" s="99" t="s">
        <v>4</v>
      </c>
      <c r="G80" s="101">
        <v>72</v>
      </c>
      <c r="H80" s="102">
        <f t="shared" si="10"/>
        <v>1.6988905301010366</v>
      </c>
      <c r="I80" s="101">
        <f t="shared" si="11"/>
        <v>12.778375011207956</v>
      </c>
      <c r="J80" s="101">
        <f t="shared" si="12"/>
        <v>84.77837501120796</v>
      </c>
      <c r="K80" s="159">
        <v>1100</v>
      </c>
      <c r="L80" s="170">
        <f t="shared" si="13"/>
        <v>93256.21251232876</v>
      </c>
      <c r="M80" s="159" t="s">
        <v>228</v>
      </c>
    </row>
    <row r="81" spans="1:13" s="37" customFormat="1" ht="45" customHeight="1">
      <c r="A81" s="72">
        <v>77</v>
      </c>
      <c r="B81" s="183">
        <v>4</v>
      </c>
      <c r="C81" s="184" t="s">
        <v>136</v>
      </c>
      <c r="D81" s="185">
        <v>1</v>
      </c>
      <c r="E81" s="186" t="s">
        <v>235</v>
      </c>
      <c r="F81" s="186" t="s">
        <v>4</v>
      </c>
      <c r="G81" s="187">
        <v>46.53</v>
      </c>
      <c r="H81" s="188">
        <f t="shared" si="10"/>
        <v>1.097908005077795</v>
      </c>
      <c r="I81" s="187">
        <f t="shared" si="11"/>
        <v>8.258024850993143</v>
      </c>
      <c r="J81" s="187">
        <f t="shared" si="12"/>
        <v>54.788024850993146</v>
      </c>
      <c r="K81" s="189">
        <v>1100</v>
      </c>
      <c r="L81" s="190">
        <f t="shared" si="13"/>
        <v>60266.82733609246</v>
      </c>
      <c r="M81" s="189"/>
    </row>
    <row r="82" spans="1:13" s="37" customFormat="1" ht="45" customHeight="1">
      <c r="A82" s="72">
        <v>78</v>
      </c>
      <c r="B82" s="183">
        <v>4</v>
      </c>
      <c r="C82" s="184" t="s">
        <v>137</v>
      </c>
      <c r="D82" s="185">
        <v>1</v>
      </c>
      <c r="E82" s="186" t="s">
        <v>235</v>
      </c>
      <c r="F82" s="186" t="s">
        <v>4</v>
      </c>
      <c r="G82" s="187">
        <v>46.53</v>
      </c>
      <c r="H82" s="188">
        <f t="shared" si="10"/>
        <v>1.097908005077795</v>
      </c>
      <c r="I82" s="187">
        <f t="shared" si="11"/>
        <v>8.258024850993143</v>
      </c>
      <c r="J82" s="187">
        <f t="shared" si="12"/>
        <v>54.788024850993146</v>
      </c>
      <c r="K82" s="189">
        <v>1100</v>
      </c>
      <c r="L82" s="190">
        <f t="shared" si="13"/>
        <v>60266.82733609246</v>
      </c>
      <c r="M82" s="189"/>
    </row>
    <row r="83" spans="1:13" s="37" customFormat="1" ht="45" customHeight="1">
      <c r="A83" s="72">
        <v>79</v>
      </c>
      <c r="B83" s="183">
        <v>4</v>
      </c>
      <c r="C83" s="184" t="s">
        <v>138</v>
      </c>
      <c r="D83" s="185">
        <v>1</v>
      </c>
      <c r="E83" s="186" t="s">
        <v>232</v>
      </c>
      <c r="F83" s="186" t="s">
        <v>4</v>
      </c>
      <c r="G83" s="187">
        <v>72</v>
      </c>
      <c r="H83" s="188">
        <f t="shared" si="10"/>
        <v>1.6988905301010366</v>
      </c>
      <c r="I83" s="187">
        <f t="shared" si="11"/>
        <v>12.778375011207956</v>
      </c>
      <c r="J83" s="187">
        <f t="shared" si="12"/>
        <v>84.77837501120796</v>
      </c>
      <c r="K83" s="189">
        <v>1100</v>
      </c>
      <c r="L83" s="190">
        <f t="shared" si="13"/>
        <v>93256.21251232876</v>
      </c>
      <c r="M83" s="189"/>
    </row>
    <row r="84" spans="1:13" s="37" customFormat="1" ht="45" customHeight="1" thickBot="1">
      <c r="A84" s="72">
        <v>80</v>
      </c>
      <c r="B84" s="45">
        <v>4</v>
      </c>
      <c r="C84" s="64" t="s">
        <v>139</v>
      </c>
      <c r="D84" s="47">
        <v>1</v>
      </c>
      <c r="E84" s="46" t="s">
        <v>232</v>
      </c>
      <c r="F84" s="46" t="s">
        <v>4</v>
      </c>
      <c r="G84" s="48">
        <v>45.84</v>
      </c>
      <c r="H84" s="49">
        <f t="shared" si="10"/>
        <v>1.0816269708309934</v>
      </c>
      <c r="I84" s="48">
        <f t="shared" si="11"/>
        <v>8.135565423802399</v>
      </c>
      <c r="J84" s="48">
        <f t="shared" si="12"/>
        <v>53.9755654238024</v>
      </c>
      <c r="K84" s="50">
        <v>1470</v>
      </c>
      <c r="L84" s="68">
        <f t="shared" si="13"/>
        <v>79344.08117298954</v>
      </c>
      <c r="M84" s="50"/>
    </row>
    <row r="85" spans="2:11" s="37" customFormat="1" ht="15" customHeight="1" thickTop="1">
      <c r="B85" s="58"/>
      <c r="C85" s="54"/>
      <c r="D85" s="54"/>
      <c r="E85" s="54"/>
      <c r="F85" s="54"/>
      <c r="G85" s="60"/>
      <c r="H85" s="61"/>
      <c r="I85" s="60"/>
      <c r="J85" s="60"/>
      <c r="K85" s="66"/>
    </row>
    <row r="86" spans="2:10" ht="15" customHeight="1">
      <c r="B86" s="15"/>
      <c r="C86" s="12"/>
      <c r="D86" s="12"/>
      <c r="E86" s="12"/>
      <c r="F86" s="12"/>
      <c r="G86" s="13"/>
      <c r="H86" s="24"/>
      <c r="I86" s="22"/>
      <c r="J86" s="13"/>
    </row>
    <row r="87" spans="2:10" ht="15" customHeight="1">
      <c r="B87" s="267"/>
      <c r="C87" s="267"/>
      <c r="D87" s="267"/>
      <c r="E87" s="267"/>
      <c r="F87" s="267"/>
      <c r="G87" s="267"/>
      <c r="H87" s="267"/>
      <c r="I87" s="267"/>
      <c r="J87" s="267"/>
    </row>
    <row r="88" spans="2:10" ht="15" customHeight="1">
      <c r="B88" s="12"/>
      <c r="C88" s="12"/>
      <c r="D88" s="12"/>
      <c r="E88" s="12"/>
      <c r="F88" s="12"/>
      <c r="G88" s="12"/>
      <c r="H88" s="25"/>
      <c r="I88" s="12"/>
      <c r="J88" s="12"/>
    </row>
    <row r="89" spans="2:10" ht="15" customHeight="1">
      <c r="B89" s="12"/>
      <c r="C89" s="265"/>
      <c r="D89" s="265"/>
      <c r="E89" s="265"/>
      <c r="F89" s="265"/>
      <c r="G89" s="265"/>
      <c r="H89" s="265"/>
      <c r="I89" s="265"/>
      <c r="J89" s="265"/>
    </row>
    <row r="90" spans="2:10" ht="15" customHeight="1">
      <c r="B90" s="12"/>
      <c r="C90" s="12"/>
      <c r="D90" s="12"/>
      <c r="E90" s="12"/>
      <c r="F90" s="12"/>
      <c r="G90" s="12"/>
      <c r="H90" s="25"/>
      <c r="I90" s="12"/>
      <c r="J90" s="12"/>
    </row>
    <row r="91" spans="2:10" ht="15" customHeight="1">
      <c r="B91" s="12"/>
      <c r="C91" s="12"/>
      <c r="D91" s="12"/>
      <c r="E91" s="12"/>
      <c r="F91" s="12"/>
      <c r="G91" s="12"/>
      <c r="H91" s="25"/>
      <c r="I91" s="12"/>
      <c r="J91" s="12"/>
    </row>
    <row r="92" spans="2:10" ht="15" customHeight="1">
      <c r="B92" s="12"/>
      <c r="C92" s="12"/>
      <c r="D92" s="12"/>
      <c r="E92" s="12"/>
      <c r="F92" s="12"/>
      <c r="G92" s="12"/>
      <c r="H92" s="25"/>
      <c r="I92" s="12"/>
      <c r="J92" s="12"/>
    </row>
    <row r="93" spans="2:10" ht="15" customHeight="1">
      <c r="B93" s="12"/>
      <c r="C93" s="20"/>
      <c r="D93" s="20"/>
      <c r="E93" s="20"/>
      <c r="F93" s="12"/>
      <c r="G93" s="12"/>
      <c r="H93" s="25"/>
      <c r="I93" s="12"/>
      <c r="J93" s="12"/>
    </row>
    <row r="94" spans="2:10" ht="15" customHeight="1">
      <c r="B94" s="12"/>
      <c r="C94" s="12"/>
      <c r="D94" s="12"/>
      <c r="E94" s="12"/>
      <c r="F94" s="12"/>
      <c r="G94" s="12"/>
      <c r="H94" s="264"/>
      <c r="I94" s="264"/>
      <c r="J94" s="264"/>
    </row>
    <row r="95" spans="2:11" ht="15" customHeight="1">
      <c r="B95" s="12"/>
      <c r="C95" s="12"/>
      <c r="D95" s="12"/>
      <c r="E95" s="12"/>
      <c r="F95" s="12"/>
      <c r="G95" s="12"/>
      <c r="H95" s="25"/>
      <c r="I95" s="263"/>
      <c r="J95" s="263"/>
      <c r="K95" s="20"/>
    </row>
    <row r="96" spans="2:10" ht="15" customHeight="1">
      <c r="B96" s="265"/>
      <c r="C96" s="265"/>
      <c r="D96" s="265"/>
      <c r="E96" s="265"/>
      <c r="F96" s="265"/>
      <c r="G96" s="265"/>
      <c r="H96" s="265"/>
      <c r="I96" s="265"/>
      <c r="J96" s="265"/>
    </row>
    <row r="97" spans="2:10" ht="15" customHeight="1">
      <c r="B97" s="15"/>
      <c r="C97" s="12"/>
      <c r="D97" s="12"/>
      <c r="E97" s="12"/>
      <c r="F97" s="12"/>
      <c r="G97" s="13"/>
      <c r="H97" s="24"/>
      <c r="I97" s="13"/>
      <c r="J97" s="13"/>
    </row>
    <row r="98" spans="2:10" ht="15" customHeight="1">
      <c r="B98" s="15"/>
      <c r="C98" s="20"/>
      <c r="D98" s="20"/>
      <c r="E98" s="20"/>
      <c r="F98" s="20"/>
      <c r="G98" s="21"/>
      <c r="H98" s="26"/>
      <c r="I98" s="13"/>
      <c r="J98" s="13"/>
    </row>
    <row r="99" spans="2:10" ht="15" customHeight="1">
      <c r="B99" s="15"/>
      <c r="C99" s="265"/>
      <c r="D99" s="265"/>
      <c r="E99" s="265"/>
      <c r="F99" s="265"/>
      <c r="G99" s="265"/>
      <c r="H99" s="265"/>
      <c r="I99" s="265"/>
      <c r="J99" s="20"/>
    </row>
    <row r="100" spans="2:10" ht="15" customHeight="1">
      <c r="B100" s="15"/>
      <c r="C100" s="12"/>
      <c r="D100" s="12"/>
      <c r="E100" s="12"/>
      <c r="F100" s="12"/>
      <c r="G100" s="13"/>
      <c r="H100" s="24"/>
      <c r="I100" s="13"/>
      <c r="J100" s="13"/>
    </row>
    <row r="101" spans="2:10" ht="15" customHeight="1">
      <c r="B101" s="15"/>
      <c r="C101" s="265"/>
      <c r="D101" s="265"/>
      <c r="E101" s="265"/>
      <c r="F101" s="265"/>
      <c r="G101" s="265"/>
      <c r="H101" s="265"/>
      <c r="I101" s="265"/>
      <c r="J101" s="13"/>
    </row>
    <row r="102" spans="2:10" ht="15" customHeight="1">
      <c r="B102" s="15"/>
      <c r="C102" s="12"/>
      <c r="D102" s="12"/>
      <c r="E102" s="12"/>
      <c r="F102" s="12"/>
      <c r="G102" s="13"/>
      <c r="H102" s="24"/>
      <c r="I102" s="13"/>
      <c r="J102" s="13"/>
    </row>
    <row r="103" spans="2:10" ht="15" customHeight="1">
      <c r="B103" s="15"/>
      <c r="C103" s="265"/>
      <c r="D103" s="265"/>
      <c r="E103" s="265"/>
      <c r="F103" s="265"/>
      <c r="G103" s="265"/>
      <c r="H103" s="265"/>
      <c r="I103" s="265"/>
      <c r="J103" s="13"/>
    </row>
    <row r="104" spans="2:10" ht="15" customHeight="1">
      <c r="B104" s="15"/>
      <c r="C104" s="12"/>
      <c r="D104" s="12"/>
      <c r="E104" s="12"/>
      <c r="F104" s="12"/>
      <c r="G104" s="13"/>
      <c r="H104" s="24"/>
      <c r="I104" s="13"/>
      <c r="J104" s="13"/>
    </row>
    <row r="105" spans="2:10" ht="15" customHeight="1">
      <c r="B105" s="15"/>
      <c r="C105" s="12"/>
      <c r="D105" s="12"/>
      <c r="E105" s="12"/>
      <c r="F105" s="12"/>
      <c r="G105" s="13"/>
      <c r="H105" s="24"/>
      <c r="I105" s="16"/>
      <c r="J105" s="16"/>
    </row>
    <row r="106" spans="2:10" ht="15" customHeight="1">
      <c r="B106" s="15"/>
      <c r="C106" s="12"/>
      <c r="D106" s="12"/>
      <c r="E106" s="12"/>
      <c r="F106" s="12"/>
      <c r="G106" s="13"/>
      <c r="H106" s="24"/>
      <c r="I106" s="16"/>
      <c r="J106" s="16"/>
    </row>
    <row r="107" spans="2:10" ht="15" customHeight="1">
      <c r="B107" s="15"/>
      <c r="C107" s="17"/>
      <c r="D107" s="17"/>
      <c r="E107" s="17"/>
      <c r="F107" s="17"/>
      <c r="G107" s="18"/>
      <c r="H107" s="27"/>
      <c r="I107" s="19"/>
      <c r="J107" s="19"/>
    </row>
    <row r="108" spans="2:10" ht="15" customHeight="1">
      <c r="B108" s="15"/>
      <c r="C108" s="12"/>
      <c r="D108" s="12"/>
      <c r="E108" s="12"/>
      <c r="F108" s="12"/>
      <c r="G108" s="13"/>
      <c r="H108" s="24"/>
      <c r="I108" s="16"/>
      <c r="J108" s="16"/>
    </row>
    <row r="109" spans="2:10" ht="15" customHeight="1">
      <c r="B109" s="15"/>
      <c r="C109" s="12"/>
      <c r="D109" s="12"/>
      <c r="E109" s="12"/>
      <c r="F109" s="12"/>
      <c r="G109" s="13"/>
      <c r="H109" s="24"/>
      <c r="I109" s="16"/>
      <c r="J109" s="16"/>
    </row>
    <row r="110" spans="2:10" ht="15" customHeight="1">
      <c r="B110" s="15"/>
      <c r="C110" s="12"/>
      <c r="D110" s="12"/>
      <c r="E110" s="12"/>
      <c r="F110" s="12"/>
      <c r="G110" s="13"/>
      <c r="H110" s="24"/>
      <c r="I110" s="16"/>
      <c r="J110" s="16"/>
    </row>
    <row r="111" spans="2:10" ht="15" customHeight="1">
      <c r="B111" s="15"/>
      <c r="C111" s="12"/>
      <c r="D111" s="12"/>
      <c r="E111" s="12"/>
      <c r="F111" s="12"/>
      <c r="G111" s="13"/>
      <c r="H111" s="24"/>
      <c r="I111" s="16"/>
      <c r="J111" s="16"/>
    </row>
    <row r="112" spans="2:10" ht="15" customHeight="1">
      <c r="B112" s="2"/>
      <c r="C112" s="3"/>
      <c r="D112" s="3"/>
      <c r="E112" s="3"/>
      <c r="F112" s="3"/>
      <c r="G112" s="4"/>
      <c r="H112" s="28"/>
      <c r="I112" s="4"/>
      <c r="J112" s="4"/>
    </row>
    <row r="113" spans="2:10" ht="15" customHeight="1">
      <c r="B113" s="2"/>
      <c r="G113" s="4"/>
      <c r="H113" s="28"/>
      <c r="I113" s="4"/>
      <c r="J113" s="4"/>
    </row>
    <row r="114" spans="2:10" ht="15" customHeight="1">
      <c r="B114" s="2"/>
      <c r="G114" s="4"/>
      <c r="H114" s="28"/>
      <c r="I114" s="4"/>
      <c r="J114" s="4"/>
    </row>
    <row r="115" spans="2:10" ht="15" customHeight="1">
      <c r="B115" s="5"/>
      <c r="G115" s="13"/>
      <c r="H115" s="29"/>
      <c r="I115" s="7"/>
      <c r="J115" s="7"/>
    </row>
    <row r="116" spans="2:10" ht="15" customHeight="1">
      <c r="B116" s="5"/>
      <c r="C116" s="3"/>
      <c r="D116" s="3"/>
      <c r="E116" s="3"/>
      <c r="F116" s="3"/>
      <c r="I116" s="7"/>
      <c r="J116" s="7"/>
    </row>
    <row r="117" spans="2:10" ht="15" customHeight="1">
      <c r="B117" s="5"/>
      <c r="C117" s="3"/>
      <c r="D117" s="3"/>
      <c r="E117" s="3"/>
      <c r="F117" s="3"/>
      <c r="G117" s="7"/>
      <c r="H117" s="29"/>
      <c r="I117" s="7"/>
      <c r="J117" s="7"/>
    </row>
    <row r="118" spans="2:10" ht="15" customHeight="1">
      <c r="B118" s="5"/>
      <c r="C118" s="6"/>
      <c r="D118" s="6"/>
      <c r="E118" s="6"/>
      <c r="F118" s="6"/>
      <c r="G118" s="7"/>
      <c r="H118" s="29"/>
      <c r="I118" s="7"/>
      <c r="J118" s="7"/>
    </row>
    <row r="119" spans="2:10" ht="15" customHeight="1">
      <c r="B119" s="5"/>
      <c r="C119" s="6"/>
      <c r="D119" s="6"/>
      <c r="E119" s="6"/>
      <c r="F119" s="6"/>
      <c r="G119" s="7"/>
      <c r="H119" s="29"/>
      <c r="I119" s="7"/>
      <c r="J119" s="7"/>
    </row>
    <row r="120" spans="2:10" ht="15" customHeight="1">
      <c r="B120" s="8"/>
      <c r="C120" s="9"/>
      <c r="D120" s="9"/>
      <c r="E120" s="9"/>
      <c r="F120" s="9"/>
      <c r="G120" s="10"/>
      <c r="H120" s="30"/>
      <c r="I120" s="10"/>
      <c r="J120" s="10"/>
    </row>
    <row r="121" spans="2:10" ht="15" customHeight="1">
      <c r="B121" s="8"/>
      <c r="C121" s="9"/>
      <c r="D121" s="9"/>
      <c r="E121" s="9"/>
      <c r="F121" s="9"/>
      <c r="G121" s="10"/>
      <c r="H121" s="30"/>
      <c r="I121" s="10"/>
      <c r="J121" s="10"/>
    </row>
    <row r="122" spans="2:10" ht="15" customHeight="1">
      <c r="B122" s="8"/>
      <c r="C122" s="9"/>
      <c r="D122" s="9"/>
      <c r="E122" s="9"/>
      <c r="F122" s="9"/>
      <c r="G122" s="11"/>
      <c r="H122" s="31"/>
      <c r="I122" s="11"/>
      <c r="J122" s="11"/>
    </row>
    <row r="123" spans="3:6" ht="15" customHeight="1">
      <c r="C123" s="1"/>
      <c r="D123" s="1"/>
      <c r="E123" s="1"/>
      <c r="F123" s="1"/>
    </row>
    <row r="124" spans="3:6" ht="15" customHeight="1">
      <c r="C124" s="1"/>
      <c r="D124" s="1"/>
      <c r="E124" s="1"/>
      <c r="F124" s="1"/>
    </row>
    <row r="125" spans="3:6" ht="15" customHeight="1">
      <c r="C125" s="1"/>
      <c r="D125" s="1"/>
      <c r="E125" s="1"/>
      <c r="F125" s="1"/>
    </row>
    <row r="126" spans="3:6" ht="15" customHeight="1">
      <c r="C126" s="1"/>
      <c r="D126" s="1"/>
      <c r="E126" s="1"/>
      <c r="F126" s="1"/>
    </row>
    <row r="127" spans="3:6" ht="15" customHeight="1">
      <c r="C127" s="1"/>
      <c r="D127" s="1"/>
      <c r="E127" s="1"/>
      <c r="F127" s="1"/>
    </row>
    <row r="128" spans="3:6" ht="15" customHeight="1">
      <c r="C128" s="1"/>
      <c r="D128" s="1"/>
      <c r="E128" s="1"/>
      <c r="F128" s="1"/>
    </row>
    <row r="129" spans="3:6" ht="15" customHeight="1">
      <c r="C129" s="1"/>
      <c r="D129" s="1"/>
      <c r="E129" s="1"/>
      <c r="F129" s="1"/>
    </row>
    <row r="130" spans="3:6" ht="15" customHeight="1">
      <c r="C130" s="1"/>
      <c r="D130" s="1"/>
      <c r="E130" s="1"/>
      <c r="F130" s="1"/>
    </row>
    <row r="131" spans="3:6" ht="15" customHeight="1">
      <c r="C131" s="1"/>
      <c r="D131" s="1"/>
      <c r="E131" s="1"/>
      <c r="F131" s="1"/>
    </row>
    <row r="132" spans="3:6" ht="15" customHeight="1">
      <c r="C132" s="1"/>
      <c r="D132" s="1"/>
      <c r="E132" s="1"/>
      <c r="F132" s="1"/>
    </row>
    <row r="133" spans="3:6" ht="15" customHeight="1">
      <c r="C133" s="1"/>
      <c r="D133" s="1"/>
      <c r="E133" s="1"/>
      <c r="F133" s="1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22">
    <mergeCell ref="C103:I103"/>
    <mergeCell ref="B96:J96"/>
    <mergeCell ref="C99:I99"/>
    <mergeCell ref="C101:I101"/>
    <mergeCell ref="B1:M1"/>
    <mergeCell ref="B87:J87"/>
    <mergeCell ref="F3:F4"/>
    <mergeCell ref="E3:E4"/>
    <mergeCell ref="J3:J4"/>
    <mergeCell ref="I3:I4"/>
    <mergeCell ref="B3:B4"/>
    <mergeCell ref="G3:G4"/>
    <mergeCell ref="H3:H4"/>
    <mergeCell ref="B2:M2"/>
    <mergeCell ref="M3:M4"/>
    <mergeCell ref="I95:J95"/>
    <mergeCell ref="H94:J94"/>
    <mergeCell ref="L3:L4"/>
    <mergeCell ref="K3:K4"/>
    <mergeCell ref="C89:J89"/>
    <mergeCell ref="C3:C4"/>
    <mergeCell ref="D3:D4"/>
  </mergeCells>
  <hyperlinks>
    <hyperlink ref="F77" r:id="rId1" display="mailto:Malinina@my-property.ru"/>
  </hyperlinks>
  <printOptions horizontalCentered="1"/>
  <pageMargins left="0.9448818897637796" right="0.1968503937007874" top="0" bottom="0" header="0.5118110236220472" footer="0.31496062992125984"/>
  <pageSetup horizontalDpi="600" verticalDpi="600" orientation="landscape" paperSize="9" scale="90" r:id="rId3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60">
      <selection activeCell="O65" sqref="O65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18.00390625" style="0" customWidth="1"/>
    <col min="4" max="4" width="13.28125" style="0" customWidth="1"/>
    <col min="5" max="5" width="9.8515625" style="0" customWidth="1"/>
    <col min="6" max="6" width="27.28125" style="0" customWidth="1"/>
    <col min="7" max="7" width="9.421875" style="0" customWidth="1"/>
    <col min="8" max="8" width="9.00390625" style="0" customWidth="1"/>
    <col min="9" max="9" width="9.7109375" style="0" customWidth="1"/>
    <col min="10" max="10" width="14.140625" style="0" customWidth="1"/>
    <col min="11" max="11" width="7.57421875" style="0" customWidth="1"/>
    <col min="12" max="12" width="8.28125" style="0" customWidth="1"/>
    <col min="13" max="13" width="10.140625" style="0" customWidth="1"/>
    <col min="14" max="14" width="8.00390625" style="0" customWidth="1"/>
  </cols>
  <sheetData>
    <row r="1" spans="2:14" ht="112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s="37" customFormat="1" ht="16.5" customHeight="1" thickBot="1" thickTop="1">
      <c r="B2" s="268" t="s">
        <v>257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s="37" customFormat="1" ht="13.5" thickTop="1">
      <c r="B3" s="261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s="37" customFormat="1" ht="57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36" customFormat="1" ht="45" customHeight="1">
      <c r="A5" s="36">
        <v>1</v>
      </c>
      <c r="B5" s="199">
        <v>1</v>
      </c>
      <c r="C5" s="200" t="s">
        <v>2</v>
      </c>
      <c r="D5" s="201">
        <v>1</v>
      </c>
      <c r="E5" s="201" t="s">
        <v>234</v>
      </c>
      <c r="F5" s="202" t="s">
        <v>4</v>
      </c>
      <c r="G5" s="203">
        <v>52.48</v>
      </c>
      <c r="H5" s="204">
        <f>(G5*100)/3157.64</f>
        <v>1.6620007347259347</v>
      </c>
      <c r="I5" s="203">
        <f aca="true" t="shared" si="0" ref="I5:I36">(638.8*H5)/100</f>
        <v>10.616860693429269</v>
      </c>
      <c r="J5" s="203">
        <f aca="true" t="shared" si="1" ref="J5:J39">SUM(G5+I5)</f>
        <v>63.096860693429264</v>
      </c>
      <c r="K5" s="205">
        <v>1530</v>
      </c>
      <c r="L5" s="205">
        <v>700</v>
      </c>
      <c r="M5" s="205">
        <f aca="true" t="shared" si="2" ref="M5:M20">J5*L5</f>
        <v>44167.80248540048</v>
      </c>
      <c r="N5" s="181"/>
    </row>
    <row r="6" spans="1:14" s="36" customFormat="1" ht="55.5" customHeight="1">
      <c r="A6" s="36">
        <v>2</v>
      </c>
      <c r="B6" s="83">
        <v>1</v>
      </c>
      <c r="C6" s="84" t="s">
        <v>3</v>
      </c>
      <c r="D6" s="85">
        <v>0</v>
      </c>
      <c r="E6" s="85" t="s">
        <v>236</v>
      </c>
      <c r="F6" s="84" t="s">
        <v>5</v>
      </c>
      <c r="G6" s="86">
        <v>32.75</v>
      </c>
      <c r="H6" s="87">
        <f aca="true" t="shared" si="3" ref="H6:H20">(G6*100)/3157.64</f>
        <v>1.0371669981378497</v>
      </c>
      <c r="I6" s="86">
        <f t="shared" si="0"/>
        <v>6.625422784104583</v>
      </c>
      <c r="J6" s="86">
        <f t="shared" si="1"/>
        <v>39.375422784104586</v>
      </c>
      <c r="K6" s="206">
        <v>1530</v>
      </c>
      <c r="L6" s="206">
        <v>800</v>
      </c>
      <c r="M6" s="206">
        <f t="shared" si="2"/>
        <v>31500.338227283668</v>
      </c>
      <c r="N6" s="88"/>
    </row>
    <row r="7" spans="1:14" s="36" customFormat="1" ht="65.25" customHeight="1">
      <c r="A7" s="36">
        <v>3</v>
      </c>
      <c r="B7" s="90">
        <v>1</v>
      </c>
      <c r="C7" s="91" t="s">
        <v>6</v>
      </c>
      <c r="D7" s="92">
        <v>0</v>
      </c>
      <c r="E7" s="92" t="s">
        <v>236</v>
      </c>
      <c r="F7" s="91" t="s">
        <v>5</v>
      </c>
      <c r="G7" s="93">
        <v>23.67</v>
      </c>
      <c r="H7" s="94">
        <f t="shared" si="3"/>
        <v>0.7496104685777987</v>
      </c>
      <c r="I7" s="93">
        <f t="shared" si="0"/>
        <v>4.788511673274978</v>
      </c>
      <c r="J7" s="93">
        <f t="shared" si="1"/>
        <v>28.45851167327498</v>
      </c>
      <c r="K7" s="95">
        <v>1530</v>
      </c>
      <c r="L7" s="95">
        <v>1370</v>
      </c>
      <c r="M7" s="95">
        <f t="shared" si="2"/>
        <v>38988.16099238672</v>
      </c>
      <c r="N7" s="96" t="s">
        <v>229</v>
      </c>
    </row>
    <row r="8" spans="1:14" s="36" customFormat="1" ht="45" customHeight="1">
      <c r="A8" s="36">
        <v>4</v>
      </c>
      <c r="B8" s="83">
        <v>1</v>
      </c>
      <c r="C8" s="84" t="s">
        <v>7</v>
      </c>
      <c r="D8" s="85">
        <v>1</v>
      </c>
      <c r="E8" s="85" t="s">
        <v>236</v>
      </c>
      <c r="F8" s="84" t="s">
        <v>4</v>
      </c>
      <c r="G8" s="86">
        <v>47.38</v>
      </c>
      <c r="H8" s="87">
        <f t="shared" si="3"/>
        <v>1.5004877060082846</v>
      </c>
      <c r="I8" s="86">
        <f t="shared" si="0"/>
        <v>9.585115465980921</v>
      </c>
      <c r="J8" s="86">
        <f t="shared" si="1"/>
        <v>56.96511546598092</v>
      </c>
      <c r="K8" s="206">
        <v>1530</v>
      </c>
      <c r="L8" s="206">
        <v>800</v>
      </c>
      <c r="M8" s="206">
        <f t="shared" si="2"/>
        <v>45572.09237278474</v>
      </c>
      <c r="N8" s="89"/>
    </row>
    <row r="9" spans="1:14" s="36" customFormat="1" ht="45" customHeight="1">
      <c r="A9" s="36">
        <v>5</v>
      </c>
      <c r="B9" s="83">
        <v>1</v>
      </c>
      <c r="C9" s="84" t="s">
        <v>8</v>
      </c>
      <c r="D9" s="85">
        <v>1</v>
      </c>
      <c r="E9" s="85" t="s">
        <v>236</v>
      </c>
      <c r="F9" s="84" t="s">
        <v>4</v>
      </c>
      <c r="G9" s="86">
        <v>48.31</v>
      </c>
      <c r="H9" s="87">
        <f t="shared" si="3"/>
        <v>1.529940081833268</v>
      </c>
      <c r="I9" s="86">
        <f t="shared" si="0"/>
        <v>9.773257242750915</v>
      </c>
      <c r="J9" s="86">
        <f t="shared" si="1"/>
        <v>58.08325724275092</v>
      </c>
      <c r="K9" s="206">
        <v>1530</v>
      </c>
      <c r="L9" s="206">
        <v>800</v>
      </c>
      <c r="M9" s="206">
        <f t="shared" si="2"/>
        <v>46466.60579420073</v>
      </c>
      <c r="N9" s="89"/>
    </row>
    <row r="10" spans="1:14" s="36" customFormat="1" ht="45" customHeight="1">
      <c r="A10" s="36">
        <v>6</v>
      </c>
      <c r="B10" s="83">
        <v>1</v>
      </c>
      <c r="C10" s="84" t="s">
        <v>9</v>
      </c>
      <c r="D10" s="85">
        <v>1</v>
      </c>
      <c r="E10" s="85" t="s">
        <v>236</v>
      </c>
      <c r="F10" s="84" t="s">
        <v>4</v>
      </c>
      <c r="G10" s="86">
        <v>48.31</v>
      </c>
      <c r="H10" s="87">
        <f t="shared" si="3"/>
        <v>1.529940081833268</v>
      </c>
      <c r="I10" s="86">
        <f t="shared" si="0"/>
        <v>9.773257242750915</v>
      </c>
      <c r="J10" s="86">
        <f t="shared" si="1"/>
        <v>58.08325724275092</v>
      </c>
      <c r="K10" s="206">
        <v>1530</v>
      </c>
      <c r="L10" s="206">
        <v>800</v>
      </c>
      <c r="M10" s="206">
        <f t="shared" si="2"/>
        <v>46466.60579420073</v>
      </c>
      <c r="N10" s="89"/>
    </row>
    <row r="11" spans="1:14" s="36" customFormat="1" ht="45" customHeight="1">
      <c r="A11" s="36">
        <v>7</v>
      </c>
      <c r="B11" s="83">
        <v>1</v>
      </c>
      <c r="C11" s="84" t="s">
        <v>10</v>
      </c>
      <c r="D11" s="85">
        <v>1</v>
      </c>
      <c r="E11" s="85" t="s">
        <v>236</v>
      </c>
      <c r="F11" s="84" t="s">
        <v>4</v>
      </c>
      <c r="G11" s="86">
        <v>47.38</v>
      </c>
      <c r="H11" s="87">
        <f t="shared" si="3"/>
        <v>1.5004877060082846</v>
      </c>
      <c r="I11" s="86">
        <f t="shared" si="0"/>
        <v>9.585115465980921</v>
      </c>
      <c r="J11" s="86">
        <f t="shared" si="1"/>
        <v>56.96511546598092</v>
      </c>
      <c r="K11" s="206">
        <v>1530</v>
      </c>
      <c r="L11" s="206">
        <v>800</v>
      </c>
      <c r="M11" s="206">
        <f t="shared" si="2"/>
        <v>45572.09237278474</v>
      </c>
      <c r="N11" s="89"/>
    </row>
    <row r="12" spans="1:14" s="36" customFormat="1" ht="45" customHeight="1">
      <c r="A12" s="36">
        <v>8</v>
      </c>
      <c r="B12" s="90">
        <v>1</v>
      </c>
      <c r="C12" s="91" t="s">
        <v>36</v>
      </c>
      <c r="D12" s="92">
        <v>0</v>
      </c>
      <c r="E12" s="92" t="s">
        <v>236</v>
      </c>
      <c r="F12" s="91" t="s">
        <v>5</v>
      </c>
      <c r="G12" s="93">
        <v>23.67</v>
      </c>
      <c r="H12" s="94">
        <f t="shared" si="3"/>
        <v>0.7496104685777987</v>
      </c>
      <c r="I12" s="93">
        <f t="shared" si="0"/>
        <v>4.788511673274978</v>
      </c>
      <c r="J12" s="93">
        <f t="shared" si="1"/>
        <v>28.45851167327498</v>
      </c>
      <c r="K12" s="95">
        <v>1530</v>
      </c>
      <c r="L12" s="95">
        <v>1370</v>
      </c>
      <c r="M12" s="95">
        <f t="shared" si="2"/>
        <v>38988.16099238672</v>
      </c>
      <c r="N12" s="96" t="s">
        <v>229</v>
      </c>
    </row>
    <row r="13" spans="1:14" s="36" customFormat="1" ht="45" customHeight="1">
      <c r="A13" s="36">
        <v>9</v>
      </c>
      <c r="B13" s="83">
        <v>1</v>
      </c>
      <c r="C13" s="84" t="s">
        <v>37</v>
      </c>
      <c r="D13" s="85">
        <v>0</v>
      </c>
      <c r="E13" s="85" t="s">
        <v>236</v>
      </c>
      <c r="F13" s="84" t="s">
        <v>5</v>
      </c>
      <c r="G13" s="86">
        <v>32.75</v>
      </c>
      <c r="H13" s="87">
        <f t="shared" si="3"/>
        <v>1.0371669981378497</v>
      </c>
      <c r="I13" s="86">
        <f t="shared" si="0"/>
        <v>6.625422784104583</v>
      </c>
      <c r="J13" s="86">
        <f t="shared" si="1"/>
        <v>39.375422784104586</v>
      </c>
      <c r="K13" s="206">
        <v>1530</v>
      </c>
      <c r="L13" s="206">
        <v>800</v>
      </c>
      <c r="M13" s="206">
        <f t="shared" si="2"/>
        <v>31500.338227283668</v>
      </c>
      <c r="N13" s="88" t="s">
        <v>270</v>
      </c>
    </row>
    <row r="14" spans="1:14" s="36" customFormat="1" ht="45" customHeight="1">
      <c r="A14" s="36">
        <v>10</v>
      </c>
      <c r="B14" s="199">
        <v>1</v>
      </c>
      <c r="C14" s="202" t="s">
        <v>11</v>
      </c>
      <c r="D14" s="201">
        <v>1</v>
      </c>
      <c r="E14" s="201" t="s">
        <v>234</v>
      </c>
      <c r="F14" s="202" t="s">
        <v>4</v>
      </c>
      <c r="G14" s="203">
        <v>52.48</v>
      </c>
      <c r="H14" s="204">
        <f t="shared" si="3"/>
        <v>1.6620007347259347</v>
      </c>
      <c r="I14" s="203">
        <f t="shared" si="0"/>
        <v>10.616860693429269</v>
      </c>
      <c r="J14" s="203">
        <f t="shared" si="1"/>
        <v>63.096860693429264</v>
      </c>
      <c r="K14" s="205">
        <v>1530</v>
      </c>
      <c r="L14" s="205">
        <v>800</v>
      </c>
      <c r="M14" s="205">
        <f t="shared" si="2"/>
        <v>50477.48855474341</v>
      </c>
      <c r="N14" s="181"/>
    </row>
    <row r="15" spans="1:14" s="36" customFormat="1" ht="45" customHeight="1">
      <c r="A15" s="36">
        <v>11</v>
      </c>
      <c r="B15" s="199">
        <v>1</v>
      </c>
      <c r="C15" s="202" t="s">
        <v>12</v>
      </c>
      <c r="D15" s="201">
        <v>1</v>
      </c>
      <c r="E15" s="201" t="s">
        <v>234</v>
      </c>
      <c r="F15" s="202" t="s">
        <v>4</v>
      </c>
      <c r="G15" s="203">
        <v>47.4</v>
      </c>
      <c r="H15" s="204">
        <f t="shared" si="3"/>
        <v>1.5011210904346284</v>
      </c>
      <c r="I15" s="203">
        <f t="shared" si="0"/>
        <v>9.589161525696404</v>
      </c>
      <c r="J15" s="203">
        <f t="shared" si="1"/>
        <v>56.9891615256964</v>
      </c>
      <c r="K15" s="205">
        <v>1530</v>
      </c>
      <c r="L15" s="205">
        <v>800</v>
      </c>
      <c r="M15" s="205">
        <f t="shared" si="2"/>
        <v>45591.32922055712</v>
      </c>
      <c r="N15" s="181"/>
    </row>
    <row r="16" spans="1:14" s="36" customFormat="1" ht="45" customHeight="1">
      <c r="A16" s="36">
        <v>12</v>
      </c>
      <c r="B16" s="207">
        <v>1</v>
      </c>
      <c r="C16" s="208" t="s">
        <v>13</v>
      </c>
      <c r="D16" s="209">
        <v>2</v>
      </c>
      <c r="E16" s="209" t="s">
        <v>234</v>
      </c>
      <c r="F16" s="208" t="s">
        <v>259</v>
      </c>
      <c r="G16" s="210">
        <v>74.75</v>
      </c>
      <c r="H16" s="211">
        <f t="shared" si="3"/>
        <v>2.3672742934596727</v>
      </c>
      <c r="I16" s="210">
        <f t="shared" si="0"/>
        <v>15.122148186620388</v>
      </c>
      <c r="J16" s="210">
        <f t="shared" si="1"/>
        <v>89.8721481866204</v>
      </c>
      <c r="K16" s="212">
        <v>1530</v>
      </c>
      <c r="L16" s="212">
        <v>795</v>
      </c>
      <c r="M16" s="212">
        <f>J16*L16</f>
        <v>71448.35780836322</v>
      </c>
      <c r="N16" s="213"/>
    </row>
    <row r="17" spans="1:14" s="36" customFormat="1" ht="45" customHeight="1">
      <c r="A17" s="36">
        <v>13</v>
      </c>
      <c r="B17" s="207">
        <v>1</v>
      </c>
      <c r="C17" s="208" t="s">
        <v>262</v>
      </c>
      <c r="D17" s="209">
        <v>1</v>
      </c>
      <c r="E17" s="209" t="s">
        <v>233</v>
      </c>
      <c r="F17" s="208" t="s">
        <v>4</v>
      </c>
      <c r="G17" s="210">
        <v>46.53</v>
      </c>
      <c r="H17" s="211">
        <f t="shared" si="3"/>
        <v>1.4735688678886765</v>
      </c>
      <c r="I17" s="210">
        <f t="shared" si="0"/>
        <v>9.413157928072865</v>
      </c>
      <c r="J17" s="210">
        <f t="shared" si="1"/>
        <v>55.943157928072864</v>
      </c>
      <c r="K17" s="212">
        <v>1480</v>
      </c>
      <c r="L17" s="212">
        <v>795</v>
      </c>
      <c r="M17" s="212">
        <f>J17*L17</f>
        <v>44474.81055281793</v>
      </c>
      <c r="N17" s="213"/>
    </row>
    <row r="18" spans="1:14" s="36" customFormat="1" ht="45" customHeight="1">
      <c r="A18" s="36">
        <v>14</v>
      </c>
      <c r="B18" s="207">
        <v>1</v>
      </c>
      <c r="C18" s="208" t="s">
        <v>263</v>
      </c>
      <c r="D18" s="209">
        <v>1</v>
      </c>
      <c r="E18" s="208" t="s">
        <v>233</v>
      </c>
      <c r="F18" s="208" t="s">
        <v>4</v>
      </c>
      <c r="G18" s="210">
        <v>46.53</v>
      </c>
      <c r="H18" s="211">
        <f>(G18*100)/3157.64</f>
        <v>1.4735688678886765</v>
      </c>
      <c r="I18" s="210">
        <f>(638.8*H18)/100</f>
        <v>9.413157928072865</v>
      </c>
      <c r="J18" s="210">
        <f>SUM(G18+I18)</f>
        <v>55.943157928072864</v>
      </c>
      <c r="K18" s="212">
        <v>1480</v>
      </c>
      <c r="L18" s="212">
        <v>795</v>
      </c>
      <c r="M18" s="212">
        <f>J18*L18</f>
        <v>44474.81055281793</v>
      </c>
      <c r="N18" s="213"/>
    </row>
    <row r="19" spans="1:14" s="36" customFormat="1" ht="45" customHeight="1">
      <c r="A19" s="36">
        <v>15</v>
      </c>
      <c r="B19" s="207">
        <v>1</v>
      </c>
      <c r="C19" s="208" t="s">
        <v>144</v>
      </c>
      <c r="D19" s="209">
        <v>1</v>
      </c>
      <c r="E19" s="208" t="s">
        <v>234</v>
      </c>
      <c r="F19" s="208" t="s">
        <v>4</v>
      </c>
      <c r="G19" s="210">
        <v>74.75</v>
      </c>
      <c r="H19" s="211">
        <f>(G19*100)/3157.64</f>
        <v>2.3672742934596727</v>
      </c>
      <c r="I19" s="210">
        <f>(638.8*H19)/100</f>
        <v>15.122148186620388</v>
      </c>
      <c r="J19" s="210">
        <f>SUM(G19+I19)</f>
        <v>89.8721481866204</v>
      </c>
      <c r="K19" s="212">
        <v>1530</v>
      </c>
      <c r="L19" s="212">
        <v>795</v>
      </c>
      <c r="M19" s="212">
        <f>J19*L19</f>
        <v>71448.35780836322</v>
      </c>
      <c r="N19" s="213"/>
    </row>
    <row r="20" spans="1:14" s="36" customFormat="1" ht="45" customHeight="1">
      <c r="A20" s="36">
        <v>16</v>
      </c>
      <c r="B20" s="83">
        <v>1</v>
      </c>
      <c r="C20" s="84" t="s">
        <v>16</v>
      </c>
      <c r="D20" s="85">
        <v>1</v>
      </c>
      <c r="E20" s="85" t="s">
        <v>234</v>
      </c>
      <c r="F20" s="84" t="s">
        <v>4</v>
      </c>
      <c r="G20" s="86">
        <v>47.4</v>
      </c>
      <c r="H20" s="87">
        <f t="shared" si="3"/>
        <v>1.5011210904346284</v>
      </c>
      <c r="I20" s="86">
        <f t="shared" si="0"/>
        <v>9.589161525696404</v>
      </c>
      <c r="J20" s="86">
        <f t="shared" si="1"/>
        <v>56.9891615256964</v>
      </c>
      <c r="K20" s="206">
        <v>1530</v>
      </c>
      <c r="L20" s="206">
        <v>800</v>
      </c>
      <c r="M20" s="206">
        <f t="shared" si="2"/>
        <v>45591.32922055712</v>
      </c>
      <c r="N20" s="88"/>
    </row>
    <row r="21" spans="1:14" s="36" customFormat="1" ht="45" customHeight="1">
      <c r="A21" s="36">
        <v>17</v>
      </c>
      <c r="B21" s="214">
        <v>2</v>
      </c>
      <c r="C21" s="215" t="s">
        <v>14</v>
      </c>
      <c r="D21" s="216">
        <v>1</v>
      </c>
      <c r="E21" s="216" t="s">
        <v>234</v>
      </c>
      <c r="F21" s="215" t="s">
        <v>4</v>
      </c>
      <c r="G21" s="217">
        <v>59.44</v>
      </c>
      <c r="H21" s="218">
        <f aca="true" t="shared" si="4" ref="H21:H36">(G21*100)/3157.64</f>
        <v>1.8824185150935508</v>
      </c>
      <c r="I21" s="217">
        <f t="shared" si="0"/>
        <v>12.024889474417602</v>
      </c>
      <c r="J21" s="217">
        <f t="shared" si="1"/>
        <v>71.4648894744176</v>
      </c>
      <c r="K21" s="219">
        <v>1530</v>
      </c>
      <c r="L21" s="219">
        <v>800</v>
      </c>
      <c r="M21" s="219">
        <f aca="true" t="shared" si="5" ref="M21:M36">J21*L21</f>
        <v>57171.911579534084</v>
      </c>
      <c r="N21" s="220"/>
    </row>
    <row r="22" spans="1:14" s="36" customFormat="1" ht="45" customHeight="1">
      <c r="A22" s="36">
        <v>18</v>
      </c>
      <c r="B22" s="90">
        <v>2</v>
      </c>
      <c r="C22" s="91" t="s">
        <v>15</v>
      </c>
      <c r="D22" s="92">
        <v>1</v>
      </c>
      <c r="E22" s="92" t="s">
        <v>236</v>
      </c>
      <c r="F22" s="91" t="s">
        <v>4</v>
      </c>
      <c r="G22" s="93">
        <v>32.75</v>
      </c>
      <c r="H22" s="94">
        <f t="shared" si="4"/>
        <v>1.0371669981378497</v>
      </c>
      <c r="I22" s="93">
        <f t="shared" si="0"/>
        <v>6.625422784104583</v>
      </c>
      <c r="J22" s="93">
        <f t="shared" si="1"/>
        <v>39.375422784104586</v>
      </c>
      <c r="K22" s="95">
        <v>1530</v>
      </c>
      <c r="L22" s="95">
        <v>1370</v>
      </c>
      <c r="M22" s="95">
        <f t="shared" si="5"/>
        <v>53944.32921422328</v>
      </c>
      <c r="N22" s="96" t="s">
        <v>229</v>
      </c>
    </row>
    <row r="23" spans="1:14" s="36" customFormat="1" ht="45" customHeight="1">
      <c r="A23" s="36">
        <v>19</v>
      </c>
      <c r="B23" s="154">
        <v>2</v>
      </c>
      <c r="C23" s="155" t="s">
        <v>17</v>
      </c>
      <c r="D23" s="156">
        <v>1</v>
      </c>
      <c r="E23" s="156" t="s">
        <v>236</v>
      </c>
      <c r="F23" s="155" t="s">
        <v>4</v>
      </c>
      <c r="G23" s="157">
        <v>47.36</v>
      </c>
      <c r="H23" s="158">
        <f t="shared" si="4"/>
        <v>1.499854321581941</v>
      </c>
      <c r="I23" s="157">
        <f t="shared" si="0"/>
        <v>9.581069406265438</v>
      </c>
      <c r="J23" s="157">
        <f t="shared" si="1"/>
        <v>56.94106940626544</v>
      </c>
      <c r="K23" s="144">
        <v>1530</v>
      </c>
      <c r="L23" s="144">
        <v>800</v>
      </c>
      <c r="M23" s="144">
        <f t="shared" si="5"/>
        <v>45552.85552501235</v>
      </c>
      <c r="N23" s="96" t="s">
        <v>229</v>
      </c>
    </row>
    <row r="24" spans="1:14" s="36" customFormat="1" ht="45" customHeight="1">
      <c r="A24" s="36">
        <v>20</v>
      </c>
      <c r="B24" s="98">
        <v>2</v>
      </c>
      <c r="C24" s="99" t="s">
        <v>18</v>
      </c>
      <c r="D24" s="100">
        <v>1</v>
      </c>
      <c r="E24" s="100" t="s">
        <v>236</v>
      </c>
      <c r="F24" s="99" t="s">
        <v>4</v>
      </c>
      <c r="G24" s="101">
        <v>49.11</v>
      </c>
      <c r="H24" s="102">
        <f t="shared" si="4"/>
        <v>1.555275458887017</v>
      </c>
      <c r="I24" s="101">
        <f t="shared" si="0"/>
        <v>9.935099631370264</v>
      </c>
      <c r="J24" s="101">
        <f t="shared" si="1"/>
        <v>59.04509963137026</v>
      </c>
      <c r="K24" s="103">
        <v>1530</v>
      </c>
      <c r="L24" s="103">
        <v>800</v>
      </c>
      <c r="M24" s="103">
        <f t="shared" si="5"/>
        <v>47236.079705096214</v>
      </c>
      <c r="N24" s="96" t="s">
        <v>229</v>
      </c>
    </row>
    <row r="25" spans="1:14" s="36" customFormat="1" ht="45" customHeight="1">
      <c r="A25" s="36">
        <v>21</v>
      </c>
      <c r="B25" s="183">
        <v>2</v>
      </c>
      <c r="C25" s="186" t="s">
        <v>19</v>
      </c>
      <c r="D25" s="185">
        <v>1</v>
      </c>
      <c r="E25" s="185" t="s">
        <v>236</v>
      </c>
      <c r="F25" s="186" t="s">
        <v>4</v>
      </c>
      <c r="G25" s="187">
        <v>50.18</v>
      </c>
      <c r="H25" s="188">
        <f t="shared" si="4"/>
        <v>1.5891615256964062</v>
      </c>
      <c r="I25" s="187">
        <f t="shared" si="0"/>
        <v>10.151563826148642</v>
      </c>
      <c r="J25" s="187">
        <f t="shared" si="1"/>
        <v>60.33156382614864</v>
      </c>
      <c r="K25" s="221">
        <v>1530</v>
      </c>
      <c r="L25" s="221">
        <v>800</v>
      </c>
      <c r="M25" s="221">
        <f t="shared" si="5"/>
        <v>48265.25106091891</v>
      </c>
      <c r="N25" s="69"/>
    </row>
    <row r="26" spans="1:14" s="36" customFormat="1" ht="45" customHeight="1">
      <c r="A26" s="36">
        <v>22</v>
      </c>
      <c r="B26" s="183">
        <v>2</v>
      </c>
      <c r="C26" s="186" t="s">
        <v>20</v>
      </c>
      <c r="D26" s="185">
        <v>1</v>
      </c>
      <c r="E26" s="185" t="s">
        <v>236</v>
      </c>
      <c r="F26" s="186" t="s">
        <v>4</v>
      </c>
      <c r="G26" s="187">
        <v>50.18</v>
      </c>
      <c r="H26" s="188">
        <f t="shared" si="4"/>
        <v>1.5891615256964062</v>
      </c>
      <c r="I26" s="187">
        <f t="shared" si="0"/>
        <v>10.151563826148642</v>
      </c>
      <c r="J26" s="187">
        <f t="shared" si="1"/>
        <v>60.33156382614864</v>
      </c>
      <c r="K26" s="221">
        <v>1530</v>
      </c>
      <c r="L26" s="221">
        <v>800</v>
      </c>
      <c r="M26" s="221">
        <f t="shared" si="5"/>
        <v>48265.25106091891</v>
      </c>
      <c r="N26" s="69"/>
    </row>
    <row r="27" spans="1:14" s="36" customFormat="1" ht="45" customHeight="1">
      <c r="A27" s="36">
        <v>23</v>
      </c>
      <c r="B27" s="183">
        <v>2</v>
      </c>
      <c r="C27" s="186" t="s">
        <v>21</v>
      </c>
      <c r="D27" s="185">
        <v>1</v>
      </c>
      <c r="E27" s="185" t="s">
        <v>236</v>
      </c>
      <c r="F27" s="186" t="s">
        <v>4</v>
      </c>
      <c r="G27" s="187">
        <v>49.11</v>
      </c>
      <c r="H27" s="188">
        <f t="shared" si="4"/>
        <v>1.555275458887017</v>
      </c>
      <c r="I27" s="187">
        <f t="shared" si="0"/>
        <v>9.935099631370264</v>
      </c>
      <c r="J27" s="187">
        <f t="shared" si="1"/>
        <v>59.04509963137026</v>
      </c>
      <c r="K27" s="221">
        <v>1530</v>
      </c>
      <c r="L27" s="221">
        <v>800</v>
      </c>
      <c r="M27" s="221">
        <f t="shared" si="5"/>
        <v>47236.079705096214</v>
      </c>
      <c r="N27" s="69"/>
    </row>
    <row r="28" spans="1:14" s="36" customFormat="1" ht="45" customHeight="1">
      <c r="A28" s="36">
        <v>24</v>
      </c>
      <c r="B28" s="214">
        <v>2</v>
      </c>
      <c r="C28" s="215" t="s">
        <v>22</v>
      </c>
      <c r="D28" s="216">
        <v>1</v>
      </c>
      <c r="E28" s="216" t="s">
        <v>236</v>
      </c>
      <c r="F28" s="215" t="s">
        <v>4</v>
      </c>
      <c r="G28" s="217">
        <v>47.36</v>
      </c>
      <c r="H28" s="218">
        <f t="shared" si="4"/>
        <v>1.499854321581941</v>
      </c>
      <c r="I28" s="217">
        <f t="shared" si="0"/>
        <v>9.581069406265438</v>
      </c>
      <c r="J28" s="217">
        <f t="shared" si="1"/>
        <v>56.94106940626544</v>
      </c>
      <c r="K28" s="219">
        <v>1530</v>
      </c>
      <c r="L28" s="219">
        <v>900</v>
      </c>
      <c r="M28" s="219">
        <f t="shared" si="5"/>
        <v>51246.9624656389</v>
      </c>
      <c r="N28" s="152"/>
    </row>
    <row r="29" spans="1:14" s="36" customFormat="1" ht="45" customHeight="1">
      <c r="A29" s="36">
        <v>25</v>
      </c>
      <c r="B29" s="90">
        <v>2</v>
      </c>
      <c r="C29" s="91" t="s">
        <v>39</v>
      </c>
      <c r="D29" s="92">
        <v>0</v>
      </c>
      <c r="E29" s="92" t="s">
        <v>236</v>
      </c>
      <c r="F29" s="91" t="s">
        <v>5</v>
      </c>
      <c r="G29" s="93">
        <v>32.75</v>
      </c>
      <c r="H29" s="94">
        <f t="shared" si="4"/>
        <v>1.0371669981378497</v>
      </c>
      <c r="I29" s="93">
        <f t="shared" si="0"/>
        <v>6.625422784104583</v>
      </c>
      <c r="J29" s="93">
        <f t="shared" si="1"/>
        <v>39.375422784104586</v>
      </c>
      <c r="K29" s="95">
        <v>1530</v>
      </c>
      <c r="L29" s="95">
        <v>1370</v>
      </c>
      <c r="M29" s="95">
        <f t="shared" si="5"/>
        <v>53944.32921422328</v>
      </c>
      <c r="N29" s="96" t="s">
        <v>229</v>
      </c>
    </row>
    <row r="30" spans="1:14" s="36" customFormat="1" ht="45" customHeight="1">
      <c r="A30" s="36">
        <v>26</v>
      </c>
      <c r="B30" s="154">
        <v>2</v>
      </c>
      <c r="C30" s="155" t="s">
        <v>23</v>
      </c>
      <c r="D30" s="156">
        <v>1</v>
      </c>
      <c r="E30" s="156" t="s">
        <v>234</v>
      </c>
      <c r="F30" s="155" t="s">
        <v>4</v>
      </c>
      <c r="G30" s="157">
        <v>59.44</v>
      </c>
      <c r="H30" s="158">
        <f t="shared" si="4"/>
        <v>1.8824185150935508</v>
      </c>
      <c r="I30" s="157">
        <f t="shared" si="0"/>
        <v>12.024889474417602</v>
      </c>
      <c r="J30" s="157">
        <f t="shared" si="1"/>
        <v>71.4648894744176</v>
      </c>
      <c r="K30" s="144">
        <v>1530</v>
      </c>
      <c r="L30" s="144">
        <v>800</v>
      </c>
      <c r="M30" s="144">
        <f t="shared" si="5"/>
        <v>57171.911579534084</v>
      </c>
      <c r="N30" s="96" t="s">
        <v>229</v>
      </c>
    </row>
    <row r="31" spans="1:14" s="36" customFormat="1" ht="45" customHeight="1">
      <c r="A31" s="36">
        <v>27</v>
      </c>
      <c r="B31" s="214">
        <v>2</v>
      </c>
      <c r="C31" s="215" t="s">
        <v>24</v>
      </c>
      <c r="D31" s="216">
        <v>1</v>
      </c>
      <c r="E31" s="216" t="s">
        <v>234</v>
      </c>
      <c r="F31" s="215" t="s">
        <v>4</v>
      </c>
      <c r="G31" s="217">
        <v>47.4</v>
      </c>
      <c r="H31" s="218">
        <f t="shared" si="4"/>
        <v>1.5011210904346284</v>
      </c>
      <c r="I31" s="217">
        <f t="shared" si="0"/>
        <v>9.589161525696404</v>
      </c>
      <c r="J31" s="217">
        <f t="shared" si="1"/>
        <v>56.9891615256964</v>
      </c>
      <c r="K31" s="219">
        <v>1530</v>
      </c>
      <c r="L31" s="219">
        <v>800</v>
      </c>
      <c r="M31" s="219">
        <f t="shared" si="5"/>
        <v>45591.32922055712</v>
      </c>
      <c r="N31" s="220"/>
    </row>
    <row r="32" spans="1:14" s="36" customFormat="1" ht="45" customHeight="1">
      <c r="A32" s="36">
        <v>28</v>
      </c>
      <c r="B32" s="183">
        <v>2</v>
      </c>
      <c r="C32" s="186" t="s">
        <v>25</v>
      </c>
      <c r="D32" s="185">
        <v>1</v>
      </c>
      <c r="E32" s="185" t="s">
        <v>234</v>
      </c>
      <c r="F32" s="186" t="s">
        <v>4</v>
      </c>
      <c r="G32" s="187">
        <v>74.75</v>
      </c>
      <c r="H32" s="188">
        <f t="shared" si="4"/>
        <v>2.3672742934596727</v>
      </c>
      <c r="I32" s="187">
        <f t="shared" si="0"/>
        <v>15.122148186620388</v>
      </c>
      <c r="J32" s="187">
        <f t="shared" si="1"/>
        <v>89.8721481866204</v>
      </c>
      <c r="K32" s="221">
        <v>1530</v>
      </c>
      <c r="L32" s="221">
        <v>700</v>
      </c>
      <c r="M32" s="221">
        <f t="shared" si="5"/>
        <v>62910.50373063428</v>
      </c>
      <c r="N32" s="189"/>
    </row>
    <row r="33" spans="1:14" s="36" customFormat="1" ht="45" customHeight="1">
      <c r="A33" s="36">
        <v>29</v>
      </c>
      <c r="B33" s="98">
        <v>2</v>
      </c>
      <c r="C33" s="99" t="s">
        <v>26</v>
      </c>
      <c r="D33" s="100">
        <v>1</v>
      </c>
      <c r="E33" s="100" t="s">
        <v>233</v>
      </c>
      <c r="F33" s="99" t="s">
        <v>4</v>
      </c>
      <c r="G33" s="101">
        <v>48.3</v>
      </c>
      <c r="H33" s="102">
        <f t="shared" si="4"/>
        <v>1.5296233896200961</v>
      </c>
      <c r="I33" s="101">
        <f t="shared" si="0"/>
        <v>9.771234212893173</v>
      </c>
      <c r="J33" s="101">
        <f t="shared" si="1"/>
        <v>58.071234212893174</v>
      </c>
      <c r="K33" s="103">
        <v>1480</v>
      </c>
      <c r="L33" s="103">
        <v>700</v>
      </c>
      <c r="M33" s="103">
        <f t="shared" si="5"/>
        <v>40649.863949025224</v>
      </c>
      <c r="N33" s="96" t="s">
        <v>229</v>
      </c>
    </row>
    <row r="34" spans="1:14" s="36" customFormat="1" ht="45" customHeight="1">
      <c r="A34" s="36">
        <v>30</v>
      </c>
      <c r="B34" s="98">
        <v>2</v>
      </c>
      <c r="C34" s="99" t="s">
        <v>27</v>
      </c>
      <c r="D34" s="100">
        <v>1</v>
      </c>
      <c r="E34" s="100" t="s">
        <v>233</v>
      </c>
      <c r="F34" s="99" t="s">
        <v>4</v>
      </c>
      <c r="G34" s="101">
        <v>48.3</v>
      </c>
      <c r="H34" s="102">
        <f t="shared" si="4"/>
        <v>1.5296233896200961</v>
      </c>
      <c r="I34" s="101">
        <f t="shared" si="0"/>
        <v>9.771234212893173</v>
      </c>
      <c r="J34" s="101">
        <f t="shared" si="1"/>
        <v>58.071234212893174</v>
      </c>
      <c r="K34" s="103">
        <v>1480</v>
      </c>
      <c r="L34" s="103">
        <v>700</v>
      </c>
      <c r="M34" s="103">
        <f t="shared" si="5"/>
        <v>40649.863949025224</v>
      </c>
      <c r="N34" s="96" t="s">
        <v>229</v>
      </c>
    </row>
    <row r="35" spans="1:14" s="36" customFormat="1" ht="45" customHeight="1">
      <c r="A35" s="36">
        <v>31</v>
      </c>
      <c r="B35" s="183">
        <v>2</v>
      </c>
      <c r="C35" s="186" t="s">
        <v>28</v>
      </c>
      <c r="D35" s="185">
        <v>1</v>
      </c>
      <c r="E35" s="185" t="s">
        <v>234</v>
      </c>
      <c r="F35" s="186" t="s">
        <v>4</v>
      </c>
      <c r="G35" s="187">
        <v>74.75</v>
      </c>
      <c r="H35" s="188">
        <f t="shared" si="4"/>
        <v>2.3672742934596727</v>
      </c>
      <c r="I35" s="187">
        <f t="shared" si="0"/>
        <v>15.122148186620388</v>
      </c>
      <c r="J35" s="187">
        <f t="shared" si="1"/>
        <v>89.8721481866204</v>
      </c>
      <c r="K35" s="221">
        <v>1530</v>
      </c>
      <c r="L35" s="221">
        <v>700</v>
      </c>
      <c r="M35" s="221">
        <f t="shared" si="5"/>
        <v>62910.50373063428</v>
      </c>
      <c r="N35" s="189"/>
    </row>
    <row r="36" spans="1:14" s="36" customFormat="1" ht="45" customHeight="1">
      <c r="A36" s="36">
        <v>32</v>
      </c>
      <c r="B36" s="199">
        <v>2</v>
      </c>
      <c r="C36" s="202" t="s">
        <v>29</v>
      </c>
      <c r="D36" s="201">
        <v>1</v>
      </c>
      <c r="E36" s="201" t="s">
        <v>234</v>
      </c>
      <c r="F36" s="202" t="s">
        <v>4</v>
      </c>
      <c r="G36" s="203">
        <v>47.4</v>
      </c>
      <c r="H36" s="204">
        <f t="shared" si="4"/>
        <v>1.5011210904346284</v>
      </c>
      <c r="I36" s="203">
        <f t="shared" si="0"/>
        <v>9.589161525696404</v>
      </c>
      <c r="J36" s="203">
        <f t="shared" si="1"/>
        <v>56.9891615256964</v>
      </c>
      <c r="K36" s="205">
        <v>1530</v>
      </c>
      <c r="L36" s="205">
        <v>800</v>
      </c>
      <c r="M36" s="205">
        <f t="shared" si="5"/>
        <v>45591.32922055712</v>
      </c>
      <c r="N36" s="88"/>
    </row>
    <row r="37" spans="1:14" s="36" customFormat="1" ht="45" customHeight="1">
      <c r="A37" s="36">
        <v>33</v>
      </c>
      <c r="B37" s="214">
        <v>3</v>
      </c>
      <c r="C37" s="215" t="s">
        <v>30</v>
      </c>
      <c r="D37" s="216">
        <v>1</v>
      </c>
      <c r="E37" s="216" t="s">
        <v>234</v>
      </c>
      <c r="F37" s="215" t="s">
        <v>4</v>
      </c>
      <c r="G37" s="217">
        <v>56.4</v>
      </c>
      <c r="H37" s="218">
        <f aca="true" t="shared" si="6" ref="H37:H52">(G37*100)/3157.64</f>
        <v>1.7861440822893047</v>
      </c>
      <c r="I37" s="217">
        <f aca="true" t="shared" si="7" ref="I37:I66">(638.8*H37)/100</f>
        <v>11.409888397664076</v>
      </c>
      <c r="J37" s="217">
        <f t="shared" si="1"/>
        <v>67.80988839766408</v>
      </c>
      <c r="K37" s="219">
        <v>1530</v>
      </c>
      <c r="L37" s="219">
        <v>900</v>
      </c>
      <c r="M37" s="219">
        <f aca="true" t="shared" si="8" ref="M37:M52">J37*L37</f>
        <v>61028.899557897676</v>
      </c>
      <c r="N37" s="220"/>
    </row>
    <row r="38" spans="1:14" s="36" customFormat="1" ht="45" customHeight="1">
      <c r="A38" s="36">
        <v>34</v>
      </c>
      <c r="B38" s="83">
        <v>3</v>
      </c>
      <c r="C38" s="84" t="s">
        <v>38</v>
      </c>
      <c r="D38" s="85">
        <v>0</v>
      </c>
      <c r="E38" s="85" t="s">
        <v>236</v>
      </c>
      <c r="F38" s="84" t="s">
        <v>5</v>
      </c>
      <c r="G38" s="86">
        <v>32.75</v>
      </c>
      <c r="H38" s="87">
        <f t="shared" si="6"/>
        <v>1.0371669981378497</v>
      </c>
      <c r="I38" s="86">
        <f t="shared" si="7"/>
        <v>6.625422784104583</v>
      </c>
      <c r="J38" s="86">
        <f t="shared" si="1"/>
        <v>39.375422784104586</v>
      </c>
      <c r="K38" s="206">
        <v>1530</v>
      </c>
      <c r="L38" s="206">
        <v>900</v>
      </c>
      <c r="M38" s="206">
        <f t="shared" si="8"/>
        <v>35437.88050569413</v>
      </c>
      <c r="N38" s="88"/>
    </row>
    <row r="39" spans="1:14" s="36" customFormat="1" ht="45" customHeight="1">
      <c r="A39" s="36">
        <v>35</v>
      </c>
      <c r="B39" s="90">
        <v>3</v>
      </c>
      <c r="C39" s="91" t="s">
        <v>31</v>
      </c>
      <c r="D39" s="92">
        <v>1</v>
      </c>
      <c r="E39" s="92" t="s">
        <v>236</v>
      </c>
      <c r="F39" s="91" t="s">
        <v>4</v>
      </c>
      <c r="G39" s="93">
        <v>47.36</v>
      </c>
      <c r="H39" s="94">
        <f t="shared" si="6"/>
        <v>1.499854321581941</v>
      </c>
      <c r="I39" s="93">
        <f t="shared" si="7"/>
        <v>9.581069406265438</v>
      </c>
      <c r="J39" s="93">
        <f t="shared" si="1"/>
        <v>56.94106940626544</v>
      </c>
      <c r="K39" s="95">
        <v>1530</v>
      </c>
      <c r="L39" s="95">
        <v>1370</v>
      </c>
      <c r="M39" s="95">
        <f t="shared" si="8"/>
        <v>78009.26508658365</v>
      </c>
      <c r="N39" s="96" t="s">
        <v>229</v>
      </c>
    </row>
    <row r="40" spans="1:14" s="36" customFormat="1" ht="45" customHeight="1">
      <c r="A40" s="36">
        <v>36</v>
      </c>
      <c r="B40" s="83">
        <v>3</v>
      </c>
      <c r="C40" s="84" t="s">
        <v>32</v>
      </c>
      <c r="D40" s="85">
        <v>1</v>
      </c>
      <c r="E40" s="85" t="s">
        <v>236</v>
      </c>
      <c r="F40" s="84" t="s">
        <v>4</v>
      </c>
      <c r="G40" s="86">
        <v>49.11</v>
      </c>
      <c r="H40" s="87">
        <f t="shared" si="6"/>
        <v>1.555275458887017</v>
      </c>
      <c r="I40" s="86">
        <f t="shared" si="7"/>
        <v>9.935099631370264</v>
      </c>
      <c r="J40" s="86">
        <v>59.05</v>
      </c>
      <c r="K40" s="206">
        <v>1530</v>
      </c>
      <c r="L40" s="206">
        <v>800</v>
      </c>
      <c r="M40" s="206">
        <f t="shared" si="8"/>
        <v>47240</v>
      </c>
      <c r="N40" s="88"/>
    </row>
    <row r="41" spans="1:14" s="36" customFormat="1" ht="45" customHeight="1">
      <c r="A41" s="36">
        <v>37</v>
      </c>
      <c r="B41" s="183">
        <v>3</v>
      </c>
      <c r="C41" s="186" t="s">
        <v>33</v>
      </c>
      <c r="D41" s="185">
        <v>1</v>
      </c>
      <c r="E41" s="185" t="s">
        <v>236</v>
      </c>
      <c r="F41" s="186" t="s">
        <v>4</v>
      </c>
      <c r="G41" s="187">
        <v>48.35</v>
      </c>
      <c r="H41" s="188">
        <f t="shared" si="6"/>
        <v>1.5312068506859553</v>
      </c>
      <c r="I41" s="187">
        <f t="shared" si="7"/>
        <v>9.781349362181881</v>
      </c>
      <c r="J41" s="187">
        <f aca="true" t="shared" si="9" ref="J41:J66">SUM(G41+I41)</f>
        <v>58.13134936218188</v>
      </c>
      <c r="K41" s="221">
        <v>1530</v>
      </c>
      <c r="L41" s="221">
        <v>800</v>
      </c>
      <c r="M41" s="221">
        <f t="shared" si="8"/>
        <v>46505.079489745505</v>
      </c>
      <c r="N41" s="189"/>
    </row>
    <row r="42" spans="1:14" s="36" customFormat="1" ht="45" customHeight="1">
      <c r="A42" s="36">
        <v>38</v>
      </c>
      <c r="B42" s="183">
        <v>3</v>
      </c>
      <c r="C42" s="186" t="s">
        <v>34</v>
      </c>
      <c r="D42" s="185">
        <v>1</v>
      </c>
      <c r="E42" s="185" t="s">
        <v>236</v>
      </c>
      <c r="F42" s="186" t="s">
        <v>4</v>
      </c>
      <c r="G42" s="187">
        <v>48.35</v>
      </c>
      <c r="H42" s="188">
        <f t="shared" si="6"/>
        <v>1.5312068506859553</v>
      </c>
      <c r="I42" s="187">
        <f t="shared" si="7"/>
        <v>9.781349362181881</v>
      </c>
      <c r="J42" s="187">
        <f t="shared" si="9"/>
        <v>58.13134936218188</v>
      </c>
      <c r="K42" s="221">
        <v>1530</v>
      </c>
      <c r="L42" s="221">
        <v>800</v>
      </c>
      <c r="M42" s="221">
        <f t="shared" si="8"/>
        <v>46505.079489745505</v>
      </c>
      <c r="N42" s="189"/>
    </row>
    <row r="43" spans="1:14" s="36" customFormat="1" ht="45" customHeight="1">
      <c r="A43" s="36">
        <v>39</v>
      </c>
      <c r="B43" s="183">
        <v>3</v>
      </c>
      <c r="C43" s="186" t="s">
        <v>35</v>
      </c>
      <c r="D43" s="185">
        <v>1</v>
      </c>
      <c r="E43" s="185" t="s">
        <v>236</v>
      </c>
      <c r="F43" s="186" t="s">
        <v>4</v>
      </c>
      <c r="G43" s="187">
        <v>49.11</v>
      </c>
      <c r="H43" s="188">
        <f t="shared" si="6"/>
        <v>1.555275458887017</v>
      </c>
      <c r="I43" s="187">
        <f t="shared" si="7"/>
        <v>9.935099631370264</v>
      </c>
      <c r="J43" s="187">
        <f t="shared" si="9"/>
        <v>59.04509963137026</v>
      </c>
      <c r="K43" s="221">
        <v>1530</v>
      </c>
      <c r="L43" s="221">
        <v>800</v>
      </c>
      <c r="M43" s="221">
        <f t="shared" si="8"/>
        <v>47236.079705096214</v>
      </c>
      <c r="N43" s="189"/>
    </row>
    <row r="44" spans="1:14" s="36" customFormat="1" ht="45" customHeight="1">
      <c r="A44" s="36">
        <v>40</v>
      </c>
      <c r="B44" s="90">
        <v>3</v>
      </c>
      <c r="C44" s="91" t="s">
        <v>40</v>
      </c>
      <c r="D44" s="92">
        <v>1</v>
      </c>
      <c r="E44" s="92" t="s">
        <v>236</v>
      </c>
      <c r="F44" s="91" t="s">
        <v>4</v>
      </c>
      <c r="G44" s="93">
        <v>47.36</v>
      </c>
      <c r="H44" s="94">
        <f t="shared" si="6"/>
        <v>1.499854321581941</v>
      </c>
      <c r="I44" s="93">
        <f t="shared" si="7"/>
        <v>9.581069406265438</v>
      </c>
      <c r="J44" s="93">
        <f t="shared" si="9"/>
        <v>56.94106940626544</v>
      </c>
      <c r="K44" s="95">
        <v>1530</v>
      </c>
      <c r="L44" s="95">
        <v>1370</v>
      </c>
      <c r="M44" s="95">
        <f t="shared" si="8"/>
        <v>78009.26508658365</v>
      </c>
      <c r="N44" s="96" t="s">
        <v>229</v>
      </c>
    </row>
    <row r="45" spans="1:14" s="36" customFormat="1" ht="45" customHeight="1">
      <c r="A45" s="36">
        <v>41</v>
      </c>
      <c r="B45" s="90">
        <v>3</v>
      </c>
      <c r="C45" s="91" t="s">
        <v>41</v>
      </c>
      <c r="D45" s="92">
        <v>0</v>
      </c>
      <c r="E45" s="92" t="s">
        <v>236</v>
      </c>
      <c r="F45" s="91" t="s">
        <v>5</v>
      </c>
      <c r="G45" s="93">
        <v>32.75</v>
      </c>
      <c r="H45" s="94">
        <f t="shared" si="6"/>
        <v>1.0371669981378497</v>
      </c>
      <c r="I45" s="93">
        <f t="shared" si="7"/>
        <v>6.625422784104583</v>
      </c>
      <c r="J45" s="93">
        <f t="shared" si="9"/>
        <v>39.375422784104586</v>
      </c>
      <c r="K45" s="95">
        <v>1530</v>
      </c>
      <c r="L45" s="95">
        <v>1370</v>
      </c>
      <c r="M45" s="95">
        <f t="shared" si="8"/>
        <v>53944.32921422328</v>
      </c>
      <c r="N45" s="96" t="s">
        <v>229</v>
      </c>
    </row>
    <row r="46" spans="1:14" s="36" customFormat="1" ht="45" customHeight="1">
      <c r="A46" s="36">
        <v>42</v>
      </c>
      <c r="B46" s="154">
        <v>3</v>
      </c>
      <c r="C46" s="155" t="s">
        <v>42</v>
      </c>
      <c r="D46" s="156">
        <v>1</v>
      </c>
      <c r="E46" s="156" t="s">
        <v>234</v>
      </c>
      <c r="F46" s="155" t="s">
        <v>4</v>
      </c>
      <c r="G46" s="157">
        <v>56.4</v>
      </c>
      <c r="H46" s="158">
        <f t="shared" si="6"/>
        <v>1.7861440822893047</v>
      </c>
      <c r="I46" s="157">
        <f t="shared" si="7"/>
        <v>11.409888397664076</v>
      </c>
      <c r="J46" s="157">
        <f t="shared" si="9"/>
        <v>67.80988839766408</v>
      </c>
      <c r="K46" s="144">
        <v>1530</v>
      </c>
      <c r="L46" s="144">
        <v>900</v>
      </c>
      <c r="M46" s="144">
        <f t="shared" si="8"/>
        <v>61028.899557897676</v>
      </c>
      <c r="N46" s="96" t="s">
        <v>229</v>
      </c>
    </row>
    <row r="47" spans="1:14" s="36" customFormat="1" ht="45" customHeight="1">
      <c r="A47" s="36">
        <v>43</v>
      </c>
      <c r="B47" s="154">
        <v>3</v>
      </c>
      <c r="C47" s="155" t="s">
        <v>43</v>
      </c>
      <c r="D47" s="156">
        <v>1</v>
      </c>
      <c r="E47" s="156" t="s">
        <v>234</v>
      </c>
      <c r="F47" s="155" t="s">
        <v>4</v>
      </c>
      <c r="G47" s="157">
        <v>45.71</v>
      </c>
      <c r="H47" s="158">
        <f t="shared" si="6"/>
        <v>1.4476001064085837</v>
      </c>
      <c r="I47" s="157">
        <f t="shared" si="7"/>
        <v>9.247269479738032</v>
      </c>
      <c r="J47" s="157">
        <f t="shared" si="9"/>
        <v>54.95726947973803</v>
      </c>
      <c r="K47" s="144">
        <v>1530</v>
      </c>
      <c r="L47" s="144">
        <v>700</v>
      </c>
      <c r="M47" s="144">
        <f t="shared" si="8"/>
        <v>38470.088635816624</v>
      </c>
      <c r="N47" s="96" t="s">
        <v>229</v>
      </c>
    </row>
    <row r="48" spans="1:14" s="36" customFormat="1" ht="45" customHeight="1">
      <c r="A48" s="36">
        <v>44</v>
      </c>
      <c r="B48" s="98">
        <v>3</v>
      </c>
      <c r="C48" s="99" t="s">
        <v>44</v>
      </c>
      <c r="D48" s="100">
        <v>1</v>
      </c>
      <c r="E48" s="100" t="s">
        <v>234</v>
      </c>
      <c r="F48" s="99" t="s">
        <v>4</v>
      </c>
      <c r="G48" s="101">
        <v>71.86</v>
      </c>
      <c r="H48" s="102">
        <f t="shared" si="6"/>
        <v>2.2757502438530044</v>
      </c>
      <c r="I48" s="101">
        <f t="shared" si="7"/>
        <v>14.537492557732993</v>
      </c>
      <c r="J48" s="101">
        <f t="shared" si="9"/>
        <v>86.39749255773299</v>
      </c>
      <c r="K48" s="103">
        <v>1530</v>
      </c>
      <c r="L48" s="103">
        <v>700</v>
      </c>
      <c r="M48" s="103">
        <f t="shared" si="8"/>
        <v>60478.24479041309</v>
      </c>
      <c r="N48" s="159" t="s">
        <v>229</v>
      </c>
    </row>
    <row r="49" spans="1:14" s="36" customFormat="1" ht="45" customHeight="1">
      <c r="A49" s="36">
        <v>45</v>
      </c>
      <c r="B49" s="104">
        <v>3</v>
      </c>
      <c r="C49" s="105" t="s">
        <v>59</v>
      </c>
      <c r="D49" s="106">
        <v>1</v>
      </c>
      <c r="E49" s="106" t="s">
        <v>233</v>
      </c>
      <c r="F49" s="105" t="s">
        <v>4</v>
      </c>
      <c r="G49" s="107">
        <v>48.3</v>
      </c>
      <c r="H49" s="108">
        <f t="shared" si="6"/>
        <v>1.5296233896200961</v>
      </c>
      <c r="I49" s="107">
        <f t="shared" si="7"/>
        <v>9.771234212893173</v>
      </c>
      <c r="J49" s="107">
        <f t="shared" si="9"/>
        <v>58.071234212893174</v>
      </c>
      <c r="K49" s="109">
        <v>1480</v>
      </c>
      <c r="L49" s="109">
        <v>700</v>
      </c>
      <c r="M49" s="109">
        <f t="shared" si="8"/>
        <v>40649.863949025224</v>
      </c>
      <c r="N49" s="96" t="s">
        <v>229</v>
      </c>
    </row>
    <row r="50" spans="1:14" s="36" customFormat="1" ht="45" customHeight="1">
      <c r="A50" s="36">
        <v>46</v>
      </c>
      <c r="B50" s="183">
        <v>3</v>
      </c>
      <c r="C50" s="186" t="s">
        <v>60</v>
      </c>
      <c r="D50" s="185">
        <v>1</v>
      </c>
      <c r="E50" s="185" t="s">
        <v>233</v>
      </c>
      <c r="F50" s="186" t="s">
        <v>4</v>
      </c>
      <c r="G50" s="187">
        <v>48.3</v>
      </c>
      <c r="H50" s="188">
        <f t="shared" si="6"/>
        <v>1.5296233896200961</v>
      </c>
      <c r="I50" s="187">
        <f t="shared" si="7"/>
        <v>9.771234212893173</v>
      </c>
      <c r="J50" s="187">
        <f t="shared" si="9"/>
        <v>58.071234212893174</v>
      </c>
      <c r="K50" s="221">
        <v>1480</v>
      </c>
      <c r="L50" s="221">
        <v>700</v>
      </c>
      <c r="M50" s="221">
        <f t="shared" si="8"/>
        <v>40649.863949025224</v>
      </c>
      <c r="N50" s="189"/>
    </row>
    <row r="51" spans="1:14" s="36" customFormat="1" ht="45" customHeight="1">
      <c r="A51" s="36">
        <v>47</v>
      </c>
      <c r="B51" s="98">
        <v>3</v>
      </c>
      <c r="C51" s="99" t="s">
        <v>61</v>
      </c>
      <c r="D51" s="100">
        <v>1</v>
      </c>
      <c r="E51" s="100" t="s">
        <v>234</v>
      </c>
      <c r="F51" s="99" t="s">
        <v>4</v>
      </c>
      <c r="G51" s="101">
        <v>71.86</v>
      </c>
      <c r="H51" s="102">
        <f t="shared" si="6"/>
        <v>2.2757502438530044</v>
      </c>
      <c r="I51" s="101">
        <f t="shared" si="7"/>
        <v>14.537492557732993</v>
      </c>
      <c r="J51" s="101">
        <f t="shared" si="9"/>
        <v>86.39749255773299</v>
      </c>
      <c r="K51" s="103">
        <v>1530</v>
      </c>
      <c r="L51" s="103">
        <v>700</v>
      </c>
      <c r="M51" s="103">
        <f t="shared" si="8"/>
        <v>60478.24479041309</v>
      </c>
      <c r="N51" s="96" t="s">
        <v>229</v>
      </c>
    </row>
    <row r="52" spans="1:14" s="36" customFormat="1" ht="45" customHeight="1">
      <c r="A52" s="36">
        <v>48</v>
      </c>
      <c r="B52" s="214">
        <v>3</v>
      </c>
      <c r="C52" s="215" t="s">
        <v>62</v>
      </c>
      <c r="D52" s="216">
        <v>1</v>
      </c>
      <c r="E52" s="216" t="s">
        <v>234</v>
      </c>
      <c r="F52" s="215" t="s">
        <v>4</v>
      </c>
      <c r="G52" s="217">
        <v>45.71</v>
      </c>
      <c r="H52" s="218">
        <f t="shared" si="6"/>
        <v>1.4476001064085837</v>
      </c>
      <c r="I52" s="217">
        <f t="shared" si="7"/>
        <v>9.247269479738032</v>
      </c>
      <c r="J52" s="217">
        <f t="shared" si="9"/>
        <v>54.95726947973803</v>
      </c>
      <c r="K52" s="219">
        <v>1530</v>
      </c>
      <c r="L52" s="219">
        <v>800</v>
      </c>
      <c r="M52" s="219">
        <f t="shared" si="8"/>
        <v>43965.81558379043</v>
      </c>
      <c r="N52" s="220"/>
    </row>
    <row r="53" spans="1:14" s="36" customFormat="1" ht="45" customHeight="1">
      <c r="A53" s="36">
        <v>49</v>
      </c>
      <c r="B53" s="90">
        <v>4</v>
      </c>
      <c r="C53" s="91" t="s">
        <v>45</v>
      </c>
      <c r="D53" s="92">
        <v>1</v>
      </c>
      <c r="E53" s="92" t="s">
        <v>234</v>
      </c>
      <c r="F53" s="91" t="s">
        <v>4</v>
      </c>
      <c r="G53" s="93">
        <v>56.4</v>
      </c>
      <c r="H53" s="94">
        <f aca="true" t="shared" si="10" ref="H53:H66">(G53*100)/3157.64</f>
        <v>1.7861440822893047</v>
      </c>
      <c r="I53" s="93">
        <f t="shared" si="7"/>
        <v>11.409888397664076</v>
      </c>
      <c r="J53" s="93">
        <f t="shared" si="9"/>
        <v>67.80988839766408</v>
      </c>
      <c r="K53" s="95">
        <v>1530</v>
      </c>
      <c r="L53" s="95">
        <v>1370</v>
      </c>
      <c r="M53" s="95">
        <f aca="true" t="shared" si="11" ref="M53:M66">J53*L53</f>
        <v>92899.54710479979</v>
      </c>
      <c r="N53" s="96" t="s">
        <v>229</v>
      </c>
    </row>
    <row r="54" spans="1:14" s="36" customFormat="1" ht="45" customHeight="1">
      <c r="A54" s="36">
        <v>50</v>
      </c>
      <c r="B54" s="154">
        <v>4</v>
      </c>
      <c r="C54" s="155" t="s">
        <v>46</v>
      </c>
      <c r="D54" s="156">
        <v>1</v>
      </c>
      <c r="E54" s="156" t="s">
        <v>236</v>
      </c>
      <c r="F54" s="155" t="s">
        <v>4</v>
      </c>
      <c r="G54" s="157">
        <v>78.96</v>
      </c>
      <c r="H54" s="158">
        <f t="shared" si="10"/>
        <v>2.5006017152050264</v>
      </c>
      <c r="I54" s="157">
        <f t="shared" si="7"/>
        <v>15.973843756729707</v>
      </c>
      <c r="J54" s="157">
        <f t="shared" si="9"/>
        <v>94.9338437567297</v>
      </c>
      <c r="K54" s="144">
        <v>1530</v>
      </c>
      <c r="L54" s="144">
        <v>800</v>
      </c>
      <c r="M54" s="144">
        <f t="shared" si="11"/>
        <v>75947.07500538375</v>
      </c>
      <c r="N54" s="96" t="s">
        <v>229</v>
      </c>
    </row>
    <row r="55" spans="1:14" s="36" customFormat="1" ht="45" customHeight="1">
      <c r="A55" s="36">
        <v>51</v>
      </c>
      <c r="B55" s="183">
        <v>4</v>
      </c>
      <c r="C55" s="186" t="s">
        <v>47</v>
      </c>
      <c r="D55" s="185">
        <v>1</v>
      </c>
      <c r="E55" s="185" t="s">
        <v>236</v>
      </c>
      <c r="F55" s="186" t="s">
        <v>4</v>
      </c>
      <c r="G55" s="187">
        <v>47.96</v>
      </c>
      <c r="H55" s="188">
        <f t="shared" si="10"/>
        <v>1.5188558543722528</v>
      </c>
      <c r="I55" s="187">
        <f t="shared" si="7"/>
        <v>9.70245119772995</v>
      </c>
      <c r="J55" s="187">
        <f t="shared" si="9"/>
        <v>57.66245119772995</v>
      </c>
      <c r="K55" s="221">
        <v>1530</v>
      </c>
      <c r="L55" s="221">
        <v>800</v>
      </c>
      <c r="M55" s="221">
        <f t="shared" si="11"/>
        <v>46129.96095818396</v>
      </c>
      <c r="N55" s="189"/>
    </row>
    <row r="56" spans="1:14" s="36" customFormat="1" ht="45" customHeight="1">
      <c r="A56" s="36">
        <v>52</v>
      </c>
      <c r="B56" s="83">
        <v>4</v>
      </c>
      <c r="C56" s="84" t="s">
        <v>48</v>
      </c>
      <c r="D56" s="85">
        <v>1</v>
      </c>
      <c r="E56" s="85" t="s">
        <v>236</v>
      </c>
      <c r="F56" s="84" t="s">
        <v>4</v>
      </c>
      <c r="G56" s="86">
        <v>48.35</v>
      </c>
      <c r="H56" s="87">
        <f t="shared" si="10"/>
        <v>1.5312068506859553</v>
      </c>
      <c r="I56" s="86">
        <f t="shared" si="7"/>
        <v>9.781349362181881</v>
      </c>
      <c r="J56" s="86">
        <f t="shared" si="9"/>
        <v>58.13134936218188</v>
      </c>
      <c r="K56" s="206">
        <v>1530</v>
      </c>
      <c r="L56" s="206">
        <v>800</v>
      </c>
      <c r="M56" s="206">
        <f t="shared" si="11"/>
        <v>46505.079489745505</v>
      </c>
      <c r="N56" s="88"/>
    </row>
    <row r="57" spans="1:14" s="36" customFormat="1" ht="45" customHeight="1">
      <c r="A57" s="36">
        <v>53</v>
      </c>
      <c r="B57" s="183">
        <v>4</v>
      </c>
      <c r="C57" s="186" t="s">
        <v>49</v>
      </c>
      <c r="D57" s="185">
        <v>1</v>
      </c>
      <c r="E57" s="185" t="s">
        <v>236</v>
      </c>
      <c r="F57" s="186" t="s">
        <v>4</v>
      </c>
      <c r="G57" s="187">
        <v>48.35</v>
      </c>
      <c r="H57" s="188">
        <f t="shared" si="10"/>
        <v>1.5312068506859553</v>
      </c>
      <c r="I57" s="187">
        <f t="shared" si="7"/>
        <v>9.781349362181881</v>
      </c>
      <c r="J57" s="187">
        <f t="shared" si="9"/>
        <v>58.13134936218188</v>
      </c>
      <c r="K57" s="221">
        <v>1530</v>
      </c>
      <c r="L57" s="221">
        <v>800</v>
      </c>
      <c r="M57" s="221">
        <f t="shared" si="11"/>
        <v>46505.079489745505</v>
      </c>
      <c r="N57" s="189"/>
    </row>
    <row r="58" spans="1:14" s="36" customFormat="1" ht="45" customHeight="1">
      <c r="A58" s="36">
        <v>54</v>
      </c>
      <c r="B58" s="183">
        <v>4</v>
      </c>
      <c r="C58" s="186" t="s">
        <v>50</v>
      </c>
      <c r="D58" s="185">
        <v>1</v>
      </c>
      <c r="E58" s="185" t="s">
        <v>236</v>
      </c>
      <c r="F58" s="186" t="s">
        <v>4</v>
      </c>
      <c r="G58" s="187">
        <v>47.96</v>
      </c>
      <c r="H58" s="188">
        <f t="shared" si="10"/>
        <v>1.5188558543722528</v>
      </c>
      <c r="I58" s="187">
        <f t="shared" si="7"/>
        <v>9.70245119772995</v>
      </c>
      <c r="J58" s="187">
        <f t="shared" si="9"/>
        <v>57.66245119772995</v>
      </c>
      <c r="K58" s="221">
        <v>1530</v>
      </c>
      <c r="L58" s="221">
        <v>800</v>
      </c>
      <c r="M58" s="221">
        <f t="shared" si="11"/>
        <v>46129.96095818396</v>
      </c>
      <c r="N58" s="189"/>
    </row>
    <row r="59" spans="1:14" s="36" customFormat="1" ht="45" customHeight="1">
      <c r="A59" s="36">
        <v>55</v>
      </c>
      <c r="B59" s="154">
        <v>4</v>
      </c>
      <c r="C59" s="155" t="s">
        <v>51</v>
      </c>
      <c r="D59" s="156">
        <v>1</v>
      </c>
      <c r="E59" s="156" t="s">
        <v>236</v>
      </c>
      <c r="F59" s="155" t="s">
        <v>4</v>
      </c>
      <c r="G59" s="157">
        <v>78.96</v>
      </c>
      <c r="H59" s="158">
        <f t="shared" si="10"/>
        <v>2.5006017152050264</v>
      </c>
      <c r="I59" s="157">
        <f t="shared" si="7"/>
        <v>15.973843756729707</v>
      </c>
      <c r="J59" s="157">
        <f t="shared" si="9"/>
        <v>94.9338437567297</v>
      </c>
      <c r="K59" s="144">
        <v>1530</v>
      </c>
      <c r="L59" s="144">
        <v>800</v>
      </c>
      <c r="M59" s="144">
        <f t="shared" si="11"/>
        <v>75947.07500538375</v>
      </c>
      <c r="N59" s="159" t="s">
        <v>229</v>
      </c>
    </row>
    <row r="60" spans="1:14" s="36" customFormat="1" ht="45" customHeight="1">
      <c r="A60" s="36">
        <v>56</v>
      </c>
      <c r="B60" s="83">
        <v>4</v>
      </c>
      <c r="C60" s="84" t="s">
        <v>52</v>
      </c>
      <c r="D60" s="85">
        <v>1</v>
      </c>
      <c r="E60" s="85" t="s">
        <v>234</v>
      </c>
      <c r="F60" s="84" t="s">
        <v>4</v>
      </c>
      <c r="G60" s="86">
        <v>56.4</v>
      </c>
      <c r="H60" s="87">
        <f t="shared" si="10"/>
        <v>1.7861440822893047</v>
      </c>
      <c r="I60" s="86">
        <f t="shared" si="7"/>
        <v>11.409888397664076</v>
      </c>
      <c r="J60" s="86">
        <f t="shared" si="9"/>
        <v>67.80988839766408</v>
      </c>
      <c r="K60" s="206">
        <v>1530</v>
      </c>
      <c r="L60" s="206">
        <v>900</v>
      </c>
      <c r="M60" s="206">
        <f t="shared" si="11"/>
        <v>61028.899557897676</v>
      </c>
      <c r="N60" s="88"/>
    </row>
    <row r="61" spans="1:14" s="36" customFormat="1" ht="45" customHeight="1">
      <c r="A61" s="36">
        <v>57</v>
      </c>
      <c r="B61" s="214">
        <v>4</v>
      </c>
      <c r="C61" s="215" t="s">
        <v>53</v>
      </c>
      <c r="D61" s="216">
        <v>1</v>
      </c>
      <c r="E61" s="216" t="s">
        <v>234</v>
      </c>
      <c r="F61" s="215" t="s">
        <v>4</v>
      </c>
      <c r="G61" s="217">
        <v>45.71</v>
      </c>
      <c r="H61" s="218">
        <f t="shared" si="10"/>
        <v>1.4476001064085837</v>
      </c>
      <c r="I61" s="217">
        <f t="shared" si="7"/>
        <v>9.247269479738032</v>
      </c>
      <c r="J61" s="217">
        <f t="shared" si="9"/>
        <v>54.95726947973803</v>
      </c>
      <c r="K61" s="219">
        <v>1530</v>
      </c>
      <c r="L61" s="219">
        <v>900</v>
      </c>
      <c r="M61" s="219">
        <f t="shared" si="11"/>
        <v>49461.54253176423</v>
      </c>
      <c r="N61" s="220"/>
    </row>
    <row r="62" spans="1:14" s="36" customFormat="1" ht="45" customHeight="1">
      <c r="A62" s="36">
        <v>58</v>
      </c>
      <c r="B62" s="104">
        <v>4</v>
      </c>
      <c r="C62" s="105" t="s">
        <v>54</v>
      </c>
      <c r="D62" s="106">
        <v>1</v>
      </c>
      <c r="E62" s="106" t="s">
        <v>234</v>
      </c>
      <c r="F62" s="105" t="s">
        <v>4</v>
      </c>
      <c r="G62" s="107">
        <v>71.86</v>
      </c>
      <c r="H62" s="108">
        <f t="shared" si="10"/>
        <v>2.2757502438530044</v>
      </c>
      <c r="I62" s="107">
        <f t="shared" si="7"/>
        <v>14.537492557732993</v>
      </c>
      <c r="J62" s="107">
        <f t="shared" si="9"/>
        <v>86.39749255773299</v>
      </c>
      <c r="K62" s="109">
        <v>1530</v>
      </c>
      <c r="L62" s="109">
        <v>700</v>
      </c>
      <c r="M62" s="109">
        <f t="shared" si="11"/>
        <v>60478.24479041309</v>
      </c>
      <c r="N62" s="96" t="s">
        <v>229</v>
      </c>
    </row>
    <row r="63" spans="1:14" s="36" customFormat="1" ht="45" customHeight="1">
      <c r="A63" s="36">
        <v>59</v>
      </c>
      <c r="B63" s="90">
        <v>4</v>
      </c>
      <c r="C63" s="91" t="s">
        <v>55</v>
      </c>
      <c r="D63" s="92">
        <v>1</v>
      </c>
      <c r="E63" s="92" t="s">
        <v>233</v>
      </c>
      <c r="F63" s="91" t="s">
        <v>4</v>
      </c>
      <c r="G63" s="93">
        <v>47.18</v>
      </c>
      <c r="H63" s="94">
        <f t="shared" si="10"/>
        <v>1.4941538617448475</v>
      </c>
      <c r="I63" s="93">
        <f t="shared" si="7"/>
        <v>9.544654868826084</v>
      </c>
      <c r="J63" s="93">
        <f t="shared" si="9"/>
        <v>56.724654868826086</v>
      </c>
      <c r="K63" s="95">
        <v>1480</v>
      </c>
      <c r="L63" s="95">
        <v>700</v>
      </c>
      <c r="M63" s="95">
        <f t="shared" si="11"/>
        <v>39707.25840817826</v>
      </c>
      <c r="N63" s="96" t="s">
        <v>229</v>
      </c>
    </row>
    <row r="64" spans="1:14" s="36" customFormat="1" ht="45" customHeight="1">
      <c r="A64" s="36">
        <v>60</v>
      </c>
      <c r="B64" s="104">
        <v>4</v>
      </c>
      <c r="C64" s="105" t="s">
        <v>56</v>
      </c>
      <c r="D64" s="106">
        <v>1</v>
      </c>
      <c r="E64" s="106" t="s">
        <v>233</v>
      </c>
      <c r="F64" s="105" t="s">
        <v>4</v>
      </c>
      <c r="G64" s="107">
        <v>47.18</v>
      </c>
      <c r="H64" s="108">
        <f t="shared" si="10"/>
        <v>1.4941538617448475</v>
      </c>
      <c r="I64" s="107">
        <f t="shared" si="7"/>
        <v>9.544654868826084</v>
      </c>
      <c r="J64" s="107">
        <f t="shared" si="9"/>
        <v>56.724654868826086</v>
      </c>
      <c r="K64" s="109">
        <v>1480</v>
      </c>
      <c r="L64" s="109">
        <v>700</v>
      </c>
      <c r="M64" s="109">
        <f t="shared" si="11"/>
        <v>39707.25840817826</v>
      </c>
      <c r="N64" s="96" t="s">
        <v>229</v>
      </c>
    </row>
    <row r="65" spans="1:14" s="36" customFormat="1" ht="45" customHeight="1">
      <c r="A65" s="36">
        <v>61</v>
      </c>
      <c r="B65" s="98">
        <v>4</v>
      </c>
      <c r="C65" s="99" t="s">
        <v>57</v>
      </c>
      <c r="D65" s="100">
        <v>1</v>
      </c>
      <c r="E65" s="100" t="s">
        <v>234</v>
      </c>
      <c r="F65" s="99" t="s">
        <v>4</v>
      </c>
      <c r="G65" s="101">
        <v>71.86</v>
      </c>
      <c r="H65" s="102">
        <f t="shared" si="10"/>
        <v>2.2757502438530044</v>
      </c>
      <c r="I65" s="101">
        <f t="shared" si="7"/>
        <v>14.537492557732993</v>
      </c>
      <c r="J65" s="101">
        <f t="shared" si="9"/>
        <v>86.39749255773299</v>
      </c>
      <c r="K65" s="103">
        <v>1530</v>
      </c>
      <c r="L65" s="103">
        <v>700</v>
      </c>
      <c r="M65" s="103">
        <f t="shared" si="11"/>
        <v>60478.24479041309</v>
      </c>
      <c r="N65" s="96" t="s">
        <v>229</v>
      </c>
    </row>
    <row r="66" spans="1:14" s="36" customFormat="1" ht="45" customHeight="1" thickBot="1">
      <c r="A66" s="36">
        <v>62</v>
      </c>
      <c r="B66" s="222">
        <v>4</v>
      </c>
      <c r="C66" s="223" t="s">
        <v>58</v>
      </c>
      <c r="D66" s="224">
        <v>1</v>
      </c>
      <c r="E66" s="224" t="s">
        <v>234</v>
      </c>
      <c r="F66" s="223" t="s">
        <v>4</v>
      </c>
      <c r="G66" s="225">
        <v>45.71</v>
      </c>
      <c r="H66" s="226">
        <f t="shared" si="10"/>
        <v>1.4476001064085837</v>
      </c>
      <c r="I66" s="225">
        <f t="shared" si="7"/>
        <v>9.247269479738032</v>
      </c>
      <c r="J66" s="225">
        <f t="shared" si="9"/>
        <v>54.95726947973803</v>
      </c>
      <c r="K66" s="227">
        <v>1530</v>
      </c>
      <c r="L66" s="227">
        <v>800</v>
      </c>
      <c r="M66" s="227">
        <f t="shared" si="11"/>
        <v>43965.81558379043</v>
      </c>
      <c r="N66" s="88"/>
    </row>
    <row r="67" spans="1:11" s="37" customFormat="1" ht="13.5" thickTop="1">
      <c r="A67" s="36"/>
      <c r="B67" s="58"/>
      <c r="C67" s="54"/>
      <c r="D67" s="54"/>
      <c r="E67" s="54"/>
      <c r="F67" s="54"/>
      <c r="G67" s="60"/>
      <c r="H67" s="61"/>
      <c r="I67" s="60"/>
      <c r="J67" s="60"/>
      <c r="K67" s="60"/>
    </row>
    <row r="68" spans="2:11" s="37" customFormat="1" ht="14.25">
      <c r="B68" s="58"/>
      <c r="C68" s="54"/>
      <c r="D68" s="54"/>
      <c r="E68" s="54"/>
      <c r="F68" s="54"/>
      <c r="G68" s="60"/>
      <c r="H68" s="61"/>
      <c r="I68" s="65"/>
      <c r="J68" s="60"/>
      <c r="K68" s="60"/>
    </row>
    <row r="69" spans="2:11" s="37" customFormat="1" ht="12.75">
      <c r="B69" s="271"/>
      <c r="C69" s="271"/>
      <c r="D69" s="271"/>
      <c r="E69" s="271"/>
      <c r="F69" s="271"/>
      <c r="G69" s="271"/>
      <c r="H69" s="271"/>
      <c r="I69" s="271"/>
      <c r="J69" s="271"/>
      <c r="K69" s="53"/>
    </row>
    <row r="70" spans="2:11" s="37" customFormat="1" ht="12.75">
      <c r="B70" s="54"/>
      <c r="C70" s="54"/>
      <c r="D70" s="54"/>
      <c r="E70" s="54"/>
      <c r="F70" s="54"/>
      <c r="G70" s="54"/>
      <c r="H70" s="55"/>
      <c r="I70" s="54"/>
      <c r="J70" s="54"/>
      <c r="K70" s="54"/>
    </row>
    <row r="71" spans="2:11" s="37" customFormat="1" ht="12.75">
      <c r="B71" s="54"/>
      <c r="C71" s="272"/>
      <c r="D71" s="272"/>
      <c r="E71" s="272"/>
      <c r="F71" s="272"/>
      <c r="G71" s="272"/>
      <c r="H71" s="272"/>
      <c r="I71" s="272"/>
      <c r="J71" s="272"/>
      <c r="K71" s="54"/>
    </row>
    <row r="72" spans="2:11" ht="12.75">
      <c r="B72" s="12"/>
      <c r="C72" s="12"/>
      <c r="D72" s="12"/>
      <c r="E72" s="12"/>
      <c r="F72" s="12"/>
      <c r="G72" s="12"/>
      <c r="H72" s="25"/>
      <c r="I72" s="12"/>
      <c r="J72" s="12"/>
      <c r="K72" s="12"/>
    </row>
    <row r="73" spans="2:11" ht="12.75">
      <c r="B73" s="12"/>
      <c r="C73" s="12"/>
      <c r="D73" s="12"/>
      <c r="E73" s="12"/>
      <c r="F73" s="12"/>
      <c r="G73" s="12"/>
      <c r="H73" s="25"/>
      <c r="I73" s="12"/>
      <c r="J73" s="12"/>
      <c r="K73" s="12"/>
    </row>
    <row r="74" spans="2:11" ht="12.75">
      <c r="B74" s="12"/>
      <c r="C74" s="12"/>
      <c r="D74" s="12"/>
      <c r="E74" s="12"/>
      <c r="F74" s="12"/>
      <c r="G74" s="12"/>
      <c r="H74" s="25"/>
      <c r="I74" s="12"/>
      <c r="J74" s="12"/>
      <c r="K74" s="12"/>
    </row>
    <row r="75" spans="2:11" ht="12.75">
      <c r="B75" s="12"/>
      <c r="C75" s="20"/>
      <c r="D75" s="20"/>
      <c r="E75" s="20"/>
      <c r="F75" s="12"/>
      <c r="G75" s="12"/>
      <c r="H75" s="25"/>
      <c r="I75" s="12"/>
      <c r="J75" s="12"/>
      <c r="K75" s="12"/>
    </row>
    <row r="76" spans="2:11" ht="14.25">
      <c r="B76" s="12"/>
      <c r="C76" s="12"/>
      <c r="D76" s="12"/>
      <c r="E76" s="12"/>
      <c r="F76" s="12"/>
      <c r="G76" s="12"/>
      <c r="H76" s="264"/>
      <c r="I76" s="264"/>
      <c r="J76" s="264"/>
      <c r="K76" s="34"/>
    </row>
    <row r="77" spans="2:11" ht="12.75">
      <c r="B77" s="12"/>
      <c r="C77" s="12"/>
      <c r="D77" s="12"/>
      <c r="E77" s="12"/>
      <c r="F77" s="12"/>
      <c r="G77" s="12"/>
      <c r="H77" s="25"/>
      <c r="I77" s="263"/>
      <c r="J77" s="263"/>
      <c r="K77" s="15"/>
    </row>
  </sheetData>
  <sheetProtection/>
  <mergeCells count="19">
    <mergeCell ref="B1:N1"/>
    <mergeCell ref="B2:N2"/>
    <mergeCell ref="B3:B4"/>
    <mergeCell ref="C3:C4"/>
    <mergeCell ref="N3:N4"/>
    <mergeCell ref="D3:D4"/>
    <mergeCell ref="E3:E4"/>
    <mergeCell ref="F3:F4"/>
    <mergeCell ref="G3:G4"/>
    <mergeCell ref="H3:H4"/>
    <mergeCell ref="I77:J77"/>
    <mergeCell ref="B69:J69"/>
    <mergeCell ref="C71:J71"/>
    <mergeCell ref="H76:J76"/>
    <mergeCell ref="M3:M4"/>
    <mergeCell ref="I3:I4"/>
    <mergeCell ref="J3:J4"/>
    <mergeCell ref="K3:K4"/>
    <mergeCell ref="L3:L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28">
      <selection activeCell="O33" sqref="O33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17.00390625" style="0" customWidth="1"/>
    <col min="4" max="4" width="12.7109375" style="0" customWidth="1"/>
    <col min="5" max="5" width="7.8515625" style="0" customWidth="1"/>
    <col min="6" max="6" width="26.57421875" style="0" customWidth="1"/>
    <col min="7" max="7" width="8.57421875" style="0" customWidth="1"/>
    <col min="8" max="8" width="8.00390625" style="0" customWidth="1"/>
    <col min="9" max="9" width="10.57421875" style="0" customWidth="1"/>
    <col min="10" max="10" width="11.8515625" style="0" customWidth="1"/>
    <col min="12" max="12" width="7.8515625" style="0" customWidth="1"/>
    <col min="13" max="13" width="11.57421875" style="0" customWidth="1"/>
    <col min="14" max="14" width="8.140625" style="0" customWidth="1"/>
  </cols>
  <sheetData>
    <row r="1" spans="2:14" ht="112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s="37" customFormat="1" ht="16.5" customHeight="1" thickBot="1" thickTop="1">
      <c r="B2" s="268" t="s">
        <v>256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s="37" customFormat="1" ht="43.5" customHeight="1" thickTop="1">
      <c r="B3" s="270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s="37" customFormat="1" ht="33.75" customHeight="1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s="36" customFormat="1" ht="45">
      <c r="A5" s="36">
        <v>1</v>
      </c>
      <c r="B5" s="214">
        <v>1</v>
      </c>
      <c r="C5" s="215" t="s">
        <v>2</v>
      </c>
      <c r="D5" s="216">
        <v>1</v>
      </c>
      <c r="E5" s="215" t="s">
        <v>234</v>
      </c>
      <c r="F5" s="215" t="s">
        <v>4</v>
      </c>
      <c r="G5" s="217">
        <v>52.48</v>
      </c>
      <c r="H5" s="218">
        <f>(G5*100)/3157.64</f>
        <v>1.6620007347259347</v>
      </c>
      <c r="I5" s="217">
        <f>(638.8*H5)/100</f>
        <v>10.616860693429269</v>
      </c>
      <c r="J5" s="217">
        <f>SUM(G5+I5)</f>
        <v>63.096860693429264</v>
      </c>
      <c r="K5" s="219">
        <v>1530</v>
      </c>
      <c r="L5" s="219">
        <v>800</v>
      </c>
      <c r="M5" s="219">
        <f aca="true" t="shared" si="0" ref="M5:M20">J5*L5</f>
        <v>50477.48855474341</v>
      </c>
      <c r="N5" s="220"/>
    </row>
    <row r="6" spans="1:14" s="36" customFormat="1" ht="60">
      <c r="A6" s="36">
        <v>2</v>
      </c>
      <c r="B6" s="98">
        <v>1</v>
      </c>
      <c r="C6" s="99" t="s">
        <v>3</v>
      </c>
      <c r="D6" s="100">
        <v>0</v>
      </c>
      <c r="E6" s="99" t="s">
        <v>237</v>
      </c>
      <c r="F6" s="99" t="s">
        <v>5</v>
      </c>
      <c r="G6" s="101">
        <v>32.75</v>
      </c>
      <c r="H6" s="102">
        <f aca="true" t="shared" si="1" ref="H6:H20">(G6*100)/3157.64</f>
        <v>1.0371669981378497</v>
      </c>
      <c r="I6" s="101">
        <f aca="true" t="shared" si="2" ref="I6:I20">(638.8*H6)/100</f>
        <v>6.625422784104583</v>
      </c>
      <c r="J6" s="101">
        <f aca="true" t="shared" si="3" ref="J6:J52">SUM(G6+I6)</f>
        <v>39.375422784104586</v>
      </c>
      <c r="K6" s="103">
        <v>1480</v>
      </c>
      <c r="L6" s="103">
        <v>1370</v>
      </c>
      <c r="M6" s="103">
        <f>J6*L6</f>
        <v>53944.32921422328</v>
      </c>
      <c r="N6" s="159" t="s">
        <v>230</v>
      </c>
    </row>
    <row r="7" spans="1:14" s="36" customFormat="1" ht="60">
      <c r="A7" s="36">
        <v>3</v>
      </c>
      <c r="B7" s="83">
        <v>1</v>
      </c>
      <c r="C7" s="84" t="s">
        <v>6</v>
      </c>
      <c r="D7" s="85">
        <v>0</v>
      </c>
      <c r="E7" s="84" t="s">
        <v>237</v>
      </c>
      <c r="F7" s="84" t="s">
        <v>5</v>
      </c>
      <c r="G7" s="86">
        <v>23.67</v>
      </c>
      <c r="H7" s="87">
        <f t="shared" si="1"/>
        <v>0.7496104685777987</v>
      </c>
      <c r="I7" s="86">
        <f t="shared" si="2"/>
        <v>4.788511673274978</v>
      </c>
      <c r="J7" s="86">
        <f t="shared" si="3"/>
        <v>28.45851167327498</v>
      </c>
      <c r="K7" s="206">
        <v>1480</v>
      </c>
      <c r="L7" s="206">
        <v>800</v>
      </c>
      <c r="M7" s="206">
        <f>J7*L7</f>
        <v>22766.809338619983</v>
      </c>
      <c r="N7" s="88"/>
    </row>
    <row r="8" spans="1:14" s="36" customFormat="1" ht="45">
      <c r="A8" s="36">
        <v>4</v>
      </c>
      <c r="B8" s="183">
        <v>1</v>
      </c>
      <c r="C8" s="186" t="s">
        <v>7</v>
      </c>
      <c r="D8" s="185">
        <v>1</v>
      </c>
      <c r="E8" s="186" t="s">
        <v>237</v>
      </c>
      <c r="F8" s="186" t="s">
        <v>4</v>
      </c>
      <c r="G8" s="187">
        <v>47.38</v>
      </c>
      <c r="H8" s="188">
        <f t="shared" si="1"/>
        <v>1.5004877060082846</v>
      </c>
      <c r="I8" s="187">
        <f t="shared" si="2"/>
        <v>9.585115465980921</v>
      </c>
      <c r="J8" s="187">
        <f t="shared" si="3"/>
        <v>56.96511546598092</v>
      </c>
      <c r="K8" s="221">
        <v>1480</v>
      </c>
      <c r="L8" s="221">
        <v>800</v>
      </c>
      <c r="M8" s="221">
        <f t="shared" si="0"/>
        <v>45572.09237278474</v>
      </c>
      <c r="N8" s="189"/>
    </row>
    <row r="9" spans="1:14" s="36" customFormat="1" ht="45">
      <c r="A9" s="36">
        <v>5</v>
      </c>
      <c r="B9" s="183">
        <v>1</v>
      </c>
      <c r="C9" s="186" t="s">
        <v>8</v>
      </c>
      <c r="D9" s="185">
        <v>1</v>
      </c>
      <c r="E9" s="186" t="s">
        <v>237</v>
      </c>
      <c r="F9" s="186" t="s">
        <v>4</v>
      </c>
      <c r="G9" s="187">
        <v>48.31</v>
      </c>
      <c r="H9" s="188">
        <f t="shared" si="1"/>
        <v>1.529940081833268</v>
      </c>
      <c r="I9" s="187">
        <f t="shared" si="2"/>
        <v>9.773257242750915</v>
      </c>
      <c r="J9" s="187">
        <f t="shared" si="3"/>
        <v>58.08325724275092</v>
      </c>
      <c r="K9" s="221">
        <v>1480</v>
      </c>
      <c r="L9" s="221">
        <v>800</v>
      </c>
      <c r="M9" s="221">
        <f t="shared" si="0"/>
        <v>46466.60579420073</v>
      </c>
      <c r="N9" s="189"/>
    </row>
    <row r="10" spans="1:14" s="36" customFormat="1" ht="45">
      <c r="A10" s="36">
        <v>6</v>
      </c>
      <c r="B10" s="183">
        <v>1</v>
      </c>
      <c r="C10" s="186" t="s">
        <v>9</v>
      </c>
      <c r="D10" s="185">
        <v>1</v>
      </c>
      <c r="E10" s="186" t="s">
        <v>237</v>
      </c>
      <c r="F10" s="186" t="s">
        <v>4</v>
      </c>
      <c r="G10" s="187">
        <v>48.31</v>
      </c>
      <c r="H10" s="188">
        <f t="shared" si="1"/>
        <v>1.529940081833268</v>
      </c>
      <c r="I10" s="187">
        <f t="shared" si="2"/>
        <v>9.773257242750915</v>
      </c>
      <c r="J10" s="187">
        <f t="shared" si="3"/>
        <v>58.08325724275092</v>
      </c>
      <c r="K10" s="221">
        <v>1480</v>
      </c>
      <c r="L10" s="221">
        <v>800</v>
      </c>
      <c r="M10" s="221">
        <f t="shared" si="0"/>
        <v>46466.60579420073</v>
      </c>
      <c r="N10" s="189"/>
    </row>
    <row r="11" spans="1:14" s="36" customFormat="1" ht="45">
      <c r="A11" s="36">
        <v>7</v>
      </c>
      <c r="B11" s="183">
        <v>1</v>
      </c>
      <c r="C11" s="186" t="s">
        <v>10</v>
      </c>
      <c r="D11" s="185">
        <v>1</v>
      </c>
      <c r="E11" s="186" t="s">
        <v>237</v>
      </c>
      <c r="F11" s="186" t="s">
        <v>4</v>
      </c>
      <c r="G11" s="187">
        <v>47.38</v>
      </c>
      <c r="H11" s="188">
        <f t="shared" si="1"/>
        <v>1.5004877060082846</v>
      </c>
      <c r="I11" s="187">
        <f t="shared" si="2"/>
        <v>9.585115465980921</v>
      </c>
      <c r="J11" s="187">
        <f t="shared" si="3"/>
        <v>56.96511546598092</v>
      </c>
      <c r="K11" s="221">
        <v>1480</v>
      </c>
      <c r="L11" s="221">
        <v>800</v>
      </c>
      <c r="M11" s="221">
        <f t="shared" si="0"/>
        <v>45572.09237278474</v>
      </c>
      <c r="N11" s="189"/>
    </row>
    <row r="12" spans="1:14" s="36" customFormat="1" ht="60">
      <c r="A12" s="36">
        <v>8</v>
      </c>
      <c r="B12" s="98">
        <v>1</v>
      </c>
      <c r="C12" s="99" t="s">
        <v>36</v>
      </c>
      <c r="D12" s="100">
        <v>0</v>
      </c>
      <c r="E12" s="99" t="s">
        <v>237</v>
      </c>
      <c r="F12" s="99" t="s">
        <v>5</v>
      </c>
      <c r="G12" s="101">
        <v>23.67</v>
      </c>
      <c r="H12" s="102">
        <f t="shared" si="1"/>
        <v>0.7496104685777987</v>
      </c>
      <c r="I12" s="101">
        <f t="shared" si="2"/>
        <v>4.788511673274978</v>
      </c>
      <c r="J12" s="101">
        <f t="shared" si="3"/>
        <v>28.45851167327498</v>
      </c>
      <c r="K12" s="103">
        <v>1480</v>
      </c>
      <c r="L12" s="103">
        <v>800</v>
      </c>
      <c r="M12" s="103">
        <f t="shared" si="0"/>
        <v>22766.809338619983</v>
      </c>
      <c r="N12" s="159" t="s">
        <v>230</v>
      </c>
    </row>
    <row r="13" spans="1:14" s="36" customFormat="1" ht="60">
      <c r="A13" s="36">
        <v>9</v>
      </c>
      <c r="B13" s="248">
        <v>1</v>
      </c>
      <c r="C13" s="249" t="s">
        <v>37</v>
      </c>
      <c r="D13" s="250">
        <v>0</v>
      </c>
      <c r="E13" s="249" t="s">
        <v>237</v>
      </c>
      <c r="F13" s="249" t="s">
        <v>5</v>
      </c>
      <c r="G13" s="251">
        <v>32.75</v>
      </c>
      <c r="H13" s="252">
        <f t="shared" si="1"/>
        <v>1.0371669981378497</v>
      </c>
      <c r="I13" s="251">
        <f t="shared" si="2"/>
        <v>6.625422784104583</v>
      </c>
      <c r="J13" s="251">
        <f t="shared" si="3"/>
        <v>39.375422784104586</v>
      </c>
      <c r="K13" s="253">
        <v>1480</v>
      </c>
      <c r="L13" s="253">
        <v>700</v>
      </c>
      <c r="M13" s="253">
        <f t="shared" si="0"/>
        <v>27562.79594887321</v>
      </c>
      <c r="N13" s="159" t="s">
        <v>230</v>
      </c>
    </row>
    <row r="14" spans="1:14" s="36" customFormat="1" ht="45">
      <c r="A14" s="36">
        <v>10</v>
      </c>
      <c r="B14" s="214">
        <v>1</v>
      </c>
      <c r="C14" s="215" t="s">
        <v>11</v>
      </c>
      <c r="D14" s="216">
        <v>1</v>
      </c>
      <c r="E14" s="215" t="s">
        <v>234</v>
      </c>
      <c r="F14" s="215" t="s">
        <v>4</v>
      </c>
      <c r="G14" s="217">
        <v>52.48</v>
      </c>
      <c r="H14" s="218">
        <f t="shared" si="1"/>
        <v>1.6620007347259347</v>
      </c>
      <c r="I14" s="217">
        <f t="shared" si="2"/>
        <v>10.616860693429269</v>
      </c>
      <c r="J14" s="217">
        <f t="shared" si="3"/>
        <v>63.096860693429264</v>
      </c>
      <c r="K14" s="219">
        <v>1530</v>
      </c>
      <c r="L14" s="219">
        <v>700</v>
      </c>
      <c r="M14" s="219">
        <f t="shared" si="0"/>
        <v>44167.80248540048</v>
      </c>
      <c r="N14" s="220"/>
    </row>
    <row r="15" spans="1:14" s="36" customFormat="1" ht="45">
      <c r="A15" s="36">
        <v>11</v>
      </c>
      <c r="B15" s="214">
        <v>1</v>
      </c>
      <c r="C15" s="215" t="s">
        <v>12</v>
      </c>
      <c r="D15" s="216">
        <v>1</v>
      </c>
      <c r="E15" s="215" t="s">
        <v>234</v>
      </c>
      <c r="F15" s="215" t="s">
        <v>4</v>
      </c>
      <c r="G15" s="217">
        <v>47.4</v>
      </c>
      <c r="H15" s="218">
        <f t="shared" si="1"/>
        <v>1.5011210904346284</v>
      </c>
      <c r="I15" s="217">
        <f t="shared" si="2"/>
        <v>9.589161525696404</v>
      </c>
      <c r="J15" s="217">
        <f t="shared" si="3"/>
        <v>56.9891615256964</v>
      </c>
      <c r="K15" s="219">
        <v>1530</v>
      </c>
      <c r="L15" s="219">
        <v>700</v>
      </c>
      <c r="M15" s="219">
        <f t="shared" si="0"/>
        <v>39892.41306798748</v>
      </c>
      <c r="N15" s="220"/>
    </row>
    <row r="16" spans="1:14" s="36" customFormat="1" ht="45">
      <c r="A16" s="36">
        <v>12</v>
      </c>
      <c r="B16" s="183">
        <v>1</v>
      </c>
      <c r="C16" s="186" t="s">
        <v>13</v>
      </c>
      <c r="D16" s="185">
        <v>1</v>
      </c>
      <c r="E16" s="186" t="s">
        <v>234</v>
      </c>
      <c r="F16" s="186" t="s">
        <v>4</v>
      </c>
      <c r="G16" s="187">
        <v>74.75</v>
      </c>
      <c r="H16" s="188">
        <f t="shared" si="1"/>
        <v>2.3672742934596727</v>
      </c>
      <c r="I16" s="187">
        <f t="shared" si="2"/>
        <v>15.122148186620388</v>
      </c>
      <c r="J16" s="187">
        <f t="shared" si="3"/>
        <v>89.8721481866204</v>
      </c>
      <c r="K16" s="221">
        <v>1530</v>
      </c>
      <c r="L16" s="221">
        <v>700</v>
      </c>
      <c r="M16" s="221">
        <f t="shared" si="0"/>
        <v>62910.50373063428</v>
      </c>
      <c r="N16" s="189"/>
    </row>
    <row r="17" spans="1:14" s="36" customFormat="1" ht="45">
      <c r="A17" s="36">
        <v>13</v>
      </c>
      <c r="B17" s="207">
        <v>1</v>
      </c>
      <c r="C17" s="208" t="s">
        <v>264</v>
      </c>
      <c r="D17" s="209">
        <v>1</v>
      </c>
      <c r="E17" s="209" t="s">
        <v>233</v>
      </c>
      <c r="F17" s="208" t="s">
        <v>4</v>
      </c>
      <c r="G17" s="210">
        <v>46.53</v>
      </c>
      <c r="H17" s="211">
        <f t="shared" si="1"/>
        <v>1.4735688678886765</v>
      </c>
      <c r="I17" s="210">
        <f t="shared" si="2"/>
        <v>9.413157928072865</v>
      </c>
      <c r="J17" s="210">
        <f t="shared" si="3"/>
        <v>55.943157928072864</v>
      </c>
      <c r="K17" s="212">
        <v>1480</v>
      </c>
      <c r="L17" s="212">
        <v>795</v>
      </c>
      <c r="M17" s="212">
        <f t="shared" si="0"/>
        <v>44474.81055281793</v>
      </c>
      <c r="N17" s="213"/>
    </row>
    <row r="18" spans="1:14" s="36" customFormat="1" ht="45">
      <c r="A18" s="36">
        <v>14</v>
      </c>
      <c r="B18" s="207">
        <v>1</v>
      </c>
      <c r="C18" s="208" t="s">
        <v>265</v>
      </c>
      <c r="D18" s="209">
        <v>1</v>
      </c>
      <c r="E18" s="208" t="s">
        <v>233</v>
      </c>
      <c r="F18" s="208" t="s">
        <v>4</v>
      </c>
      <c r="G18" s="210">
        <v>46.53</v>
      </c>
      <c r="H18" s="211">
        <f t="shared" si="1"/>
        <v>1.4735688678886765</v>
      </c>
      <c r="I18" s="210">
        <f t="shared" si="2"/>
        <v>9.413157928072865</v>
      </c>
      <c r="J18" s="210">
        <f t="shared" si="3"/>
        <v>55.943157928072864</v>
      </c>
      <c r="K18" s="212">
        <v>1480</v>
      </c>
      <c r="L18" s="212">
        <v>795</v>
      </c>
      <c r="M18" s="212">
        <f t="shared" si="0"/>
        <v>44474.81055281793</v>
      </c>
      <c r="N18" s="213"/>
    </row>
    <row r="19" spans="1:14" s="36" customFormat="1" ht="45">
      <c r="A19" s="36">
        <v>15</v>
      </c>
      <c r="B19" s="207">
        <v>1</v>
      </c>
      <c r="C19" s="208" t="s">
        <v>144</v>
      </c>
      <c r="D19" s="209">
        <v>1</v>
      </c>
      <c r="E19" s="208" t="s">
        <v>234</v>
      </c>
      <c r="F19" s="208" t="s">
        <v>4</v>
      </c>
      <c r="G19" s="210">
        <v>74.75</v>
      </c>
      <c r="H19" s="211">
        <f t="shared" si="1"/>
        <v>2.3672742934596727</v>
      </c>
      <c r="I19" s="210">
        <f t="shared" si="2"/>
        <v>15.122148186620388</v>
      </c>
      <c r="J19" s="210">
        <f t="shared" si="3"/>
        <v>89.8721481866204</v>
      </c>
      <c r="K19" s="212">
        <v>1530</v>
      </c>
      <c r="L19" s="212">
        <v>795</v>
      </c>
      <c r="M19" s="212">
        <f t="shared" si="0"/>
        <v>71448.35780836322</v>
      </c>
      <c r="N19" s="213"/>
    </row>
    <row r="20" spans="1:14" s="36" customFormat="1" ht="45">
      <c r="A20" s="36">
        <v>16</v>
      </c>
      <c r="B20" s="214">
        <v>1</v>
      </c>
      <c r="C20" s="215" t="s">
        <v>16</v>
      </c>
      <c r="D20" s="216">
        <v>1</v>
      </c>
      <c r="E20" s="215" t="s">
        <v>234</v>
      </c>
      <c r="F20" s="215" t="s">
        <v>4</v>
      </c>
      <c r="G20" s="217">
        <v>47.4</v>
      </c>
      <c r="H20" s="218">
        <f t="shared" si="1"/>
        <v>1.5011210904346284</v>
      </c>
      <c r="I20" s="217">
        <f t="shared" si="2"/>
        <v>9.589161525696404</v>
      </c>
      <c r="J20" s="217">
        <f t="shared" si="3"/>
        <v>56.9891615256964</v>
      </c>
      <c r="K20" s="219">
        <v>1530</v>
      </c>
      <c r="L20" s="219">
        <v>800</v>
      </c>
      <c r="M20" s="219">
        <f t="shared" si="0"/>
        <v>45591.32922055712</v>
      </c>
      <c r="N20" s="220"/>
    </row>
    <row r="21" spans="1:14" s="36" customFormat="1" ht="45">
      <c r="A21" s="36">
        <v>17</v>
      </c>
      <c r="B21" s="214">
        <v>2</v>
      </c>
      <c r="C21" s="215" t="s">
        <v>14</v>
      </c>
      <c r="D21" s="216">
        <v>1</v>
      </c>
      <c r="E21" s="215" t="s">
        <v>234</v>
      </c>
      <c r="F21" s="215" t="s">
        <v>4</v>
      </c>
      <c r="G21" s="217">
        <v>59.44</v>
      </c>
      <c r="H21" s="218">
        <f aca="true" t="shared" si="4" ref="H21:H36">(G21*100)/3157.64</f>
        <v>1.8824185150935508</v>
      </c>
      <c r="I21" s="217">
        <f aca="true" t="shared" si="5" ref="I21:I36">(638.8*H21)/100</f>
        <v>12.024889474417602</v>
      </c>
      <c r="J21" s="217">
        <f t="shared" si="3"/>
        <v>71.4648894744176</v>
      </c>
      <c r="K21" s="219">
        <v>1530</v>
      </c>
      <c r="L21" s="219">
        <v>900</v>
      </c>
      <c r="M21" s="219">
        <f aca="true" t="shared" si="6" ref="M21:M36">J21*L21</f>
        <v>64318.40052697584</v>
      </c>
      <c r="N21" s="220"/>
    </row>
    <row r="22" spans="1:14" s="36" customFormat="1" ht="45">
      <c r="A22" s="36">
        <v>18</v>
      </c>
      <c r="B22" s="83">
        <v>2</v>
      </c>
      <c r="C22" s="84" t="s">
        <v>15</v>
      </c>
      <c r="D22" s="85">
        <v>1</v>
      </c>
      <c r="E22" s="84" t="s">
        <v>237</v>
      </c>
      <c r="F22" s="84" t="s">
        <v>4</v>
      </c>
      <c r="G22" s="86">
        <v>32.75</v>
      </c>
      <c r="H22" s="87">
        <f t="shared" si="4"/>
        <v>1.0371669981378497</v>
      </c>
      <c r="I22" s="86">
        <f t="shared" si="5"/>
        <v>6.625422784104583</v>
      </c>
      <c r="J22" s="86">
        <f t="shared" si="3"/>
        <v>39.375422784104586</v>
      </c>
      <c r="K22" s="206">
        <v>1480</v>
      </c>
      <c r="L22" s="206">
        <v>1370</v>
      </c>
      <c r="M22" s="206">
        <f t="shared" si="6"/>
        <v>53944.32921422328</v>
      </c>
      <c r="N22" s="88"/>
    </row>
    <row r="23" spans="1:14" s="36" customFormat="1" ht="45">
      <c r="A23" s="36">
        <v>19</v>
      </c>
      <c r="B23" s="83">
        <v>2</v>
      </c>
      <c r="C23" s="84" t="s">
        <v>17</v>
      </c>
      <c r="D23" s="85">
        <v>1</v>
      </c>
      <c r="E23" s="84" t="s">
        <v>237</v>
      </c>
      <c r="F23" s="84" t="s">
        <v>4</v>
      </c>
      <c r="G23" s="86">
        <v>47.36</v>
      </c>
      <c r="H23" s="87">
        <f t="shared" si="4"/>
        <v>1.499854321581941</v>
      </c>
      <c r="I23" s="86">
        <f t="shared" si="5"/>
        <v>9.581069406265438</v>
      </c>
      <c r="J23" s="86">
        <f t="shared" si="3"/>
        <v>56.94106940626544</v>
      </c>
      <c r="K23" s="206">
        <v>1480</v>
      </c>
      <c r="L23" s="206">
        <v>1370</v>
      </c>
      <c r="M23" s="206">
        <f t="shared" si="6"/>
        <v>78009.26508658365</v>
      </c>
      <c r="N23" s="88"/>
    </row>
    <row r="24" spans="1:14" s="36" customFormat="1" ht="45">
      <c r="A24" s="36">
        <v>20</v>
      </c>
      <c r="B24" s="183">
        <v>2</v>
      </c>
      <c r="C24" s="186" t="s">
        <v>18</v>
      </c>
      <c r="D24" s="185">
        <v>1</v>
      </c>
      <c r="E24" s="186" t="s">
        <v>237</v>
      </c>
      <c r="F24" s="186" t="s">
        <v>4</v>
      </c>
      <c r="G24" s="187">
        <v>49.11</v>
      </c>
      <c r="H24" s="188">
        <f t="shared" si="4"/>
        <v>1.555275458887017</v>
      </c>
      <c r="I24" s="187">
        <f t="shared" si="5"/>
        <v>9.935099631370264</v>
      </c>
      <c r="J24" s="187">
        <f t="shared" si="3"/>
        <v>59.04509963137026</v>
      </c>
      <c r="K24" s="221">
        <v>1480</v>
      </c>
      <c r="L24" s="221">
        <v>800</v>
      </c>
      <c r="M24" s="221">
        <f t="shared" si="6"/>
        <v>47236.079705096214</v>
      </c>
      <c r="N24" s="189"/>
    </row>
    <row r="25" spans="1:14" s="36" customFormat="1" ht="45">
      <c r="A25" s="36">
        <v>21</v>
      </c>
      <c r="B25" s="183">
        <v>2</v>
      </c>
      <c r="C25" s="186" t="s">
        <v>19</v>
      </c>
      <c r="D25" s="185">
        <v>1</v>
      </c>
      <c r="E25" s="186" t="s">
        <v>237</v>
      </c>
      <c r="F25" s="186" t="s">
        <v>4</v>
      </c>
      <c r="G25" s="187">
        <v>50.18</v>
      </c>
      <c r="H25" s="188">
        <f t="shared" si="4"/>
        <v>1.5891615256964062</v>
      </c>
      <c r="I25" s="187">
        <f t="shared" si="5"/>
        <v>10.151563826148642</v>
      </c>
      <c r="J25" s="187">
        <f t="shared" si="3"/>
        <v>60.33156382614864</v>
      </c>
      <c r="K25" s="221">
        <v>1480</v>
      </c>
      <c r="L25" s="221">
        <v>800</v>
      </c>
      <c r="M25" s="221">
        <f t="shared" si="6"/>
        <v>48265.25106091891</v>
      </c>
      <c r="N25" s="189"/>
    </row>
    <row r="26" spans="1:14" s="36" customFormat="1" ht="45">
      <c r="A26" s="36">
        <v>22</v>
      </c>
      <c r="B26" s="183">
        <v>2</v>
      </c>
      <c r="C26" s="186" t="s">
        <v>20</v>
      </c>
      <c r="D26" s="185">
        <v>1</v>
      </c>
      <c r="E26" s="186" t="s">
        <v>237</v>
      </c>
      <c r="F26" s="186" t="s">
        <v>4</v>
      </c>
      <c r="G26" s="187">
        <v>50.18</v>
      </c>
      <c r="H26" s="188">
        <f t="shared" si="4"/>
        <v>1.5891615256964062</v>
      </c>
      <c r="I26" s="187">
        <f t="shared" si="5"/>
        <v>10.151563826148642</v>
      </c>
      <c r="J26" s="187">
        <f t="shared" si="3"/>
        <v>60.33156382614864</v>
      </c>
      <c r="K26" s="221">
        <v>1480</v>
      </c>
      <c r="L26" s="221">
        <v>800</v>
      </c>
      <c r="M26" s="221">
        <f t="shared" si="6"/>
        <v>48265.25106091891</v>
      </c>
      <c r="N26" s="189"/>
    </row>
    <row r="27" spans="1:14" s="36" customFormat="1" ht="45">
      <c r="A27" s="36">
        <v>23</v>
      </c>
      <c r="B27" s="183">
        <v>2</v>
      </c>
      <c r="C27" s="186" t="s">
        <v>145</v>
      </c>
      <c r="D27" s="185">
        <v>1</v>
      </c>
      <c r="E27" s="186" t="s">
        <v>237</v>
      </c>
      <c r="F27" s="186" t="s">
        <v>4</v>
      </c>
      <c r="G27" s="187">
        <v>49.11</v>
      </c>
      <c r="H27" s="188">
        <f t="shared" si="4"/>
        <v>1.555275458887017</v>
      </c>
      <c r="I27" s="187">
        <f t="shared" si="5"/>
        <v>9.935099631370264</v>
      </c>
      <c r="J27" s="187">
        <f t="shared" si="3"/>
        <v>59.04509963137026</v>
      </c>
      <c r="K27" s="221">
        <v>1480</v>
      </c>
      <c r="L27" s="221">
        <v>800</v>
      </c>
      <c r="M27" s="221">
        <f t="shared" si="6"/>
        <v>47236.079705096214</v>
      </c>
      <c r="N27" s="189"/>
    </row>
    <row r="28" spans="1:14" s="36" customFormat="1" ht="45">
      <c r="A28" s="36">
        <v>24</v>
      </c>
      <c r="B28" s="183">
        <v>2</v>
      </c>
      <c r="C28" s="186" t="s">
        <v>22</v>
      </c>
      <c r="D28" s="185">
        <v>1</v>
      </c>
      <c r="E28" s="186" t="s">
        <v>237</v>
      </c>
      <c r="F28" s="186" t="s">
        <v>4</v>
      </c>
      <c r="G28" s="187">
        <v>47.36</v>
      </c>
      <c r="H28" s="188">
        <f t="shared" si="4"/>
        <v>1.499854321581941</v>
      </c>
      <c r="I28" s="187">
        <f t="shared" si="5"/>
        <v>9.581069406265438</v>
      </c>
      <c r="J28" s="187">
        <f t="shared" si="3"/>
        <v>56.94106940626544</v>
      </c>
      <c r="K28" s="221">
        <v>1480</v>
      </c>
      <c r="L28" s="221">
        <v>800</v>
      </c>
      <c r="M28" s="221">
        <f t="shared" si="6"/>
        <v>45552.85552501235</v>
      </c>
      <c r="N28" s="189"/>
    </row>
    <row r="29" spans="1:14" s="36" customFormat="1" ht="60">
      <c r="A29" s="36">
        <v>25</v>
      </c>
      <c r="B29" s="254">
        <v>2</v>
      </c>
      <c r="C29" s="255" t="s">
        <v>39</v>
      </c>
      <c r="D29" s="256">
        <v>0</v>
      </c>
      <c r="E29" s="255" t="s">
        <v>237</v>
      </c>
      <c r="F29" s="255" t="s">
        <v>5</v>
      </c>
      <c r="G29" s="257">
        <v>32.75</v>
      </c>
      <c r="H29" s="258">
        <f t="shared" si="4"/>
        <v>1.0371669981378497</v>
      </c>
      <c r="I29" s="257">
        <f t="shared" si="5"/>
        <v>6.625422784104583</v>
      </c>
      <c r="J29" s="257">
        <f t="shared" si="3"/>
        <v>39.375422784104586</v>
      </c>
      <c r="K29" s="259">
        <v>1562</v>
      </c>
      <c r="L29" s="259">
        <v>800</v>
      </c>
      <c r="M29" s="259">
        <f>J29*L29</f>
        <v>31500.338227283668</v>
      </c>
      <c r="N29" s="260"/>
    </row>
    <row r="30" spans="1:14" s="36" customFormat="1" ht="45">
      <c r="A30" s="36">
        <v>26</v>
      </c>
      <c r="B30" s="214">
        <v>2</v>
      </c>
      <c r="C30" s="228" t="s">
        <v>23</v>
      </c>
      <c r="D30" s="216">
        <v>1</v>
      </c>
      <c r="E30" s="215" t="s">
        <v>234</v>
      </c>
      <c r="F30" s="215" t="s">
        <v>4</v>
      </c>
      <c r="G30" s="217">
        <v>59.44</v>
      </c>
      <c r="H30" s="218">
        <f t="shared" si="4"/>
        <v>1.8824185150935508</v>
      </c>
      <c r="I30" s="217">
        <f t="shared" si="5"/>
        <v>12.024889474417602</v>
      </c>
      <c r="J30" s="217">
        <f t="shared" si="3"/>
        <v>71.4648894744176</v>
      </c>
      <c r="K30" s="219">
        <v>1480</v>
      </c>
      <c r="L30" s="219">
        <v>800</v>
      </c>
      <c r="M30" s="219">
        <f t="shared" si="6"/>
        <v>57171.911579534084</v>
      </c>
      <c r="N30" s="220"/>
    </row>
    <row r="31" spans="1:14" s="36" customFormat="1" ht="45">
      <c r="A31" s="36">
        <v>27</v>
      </c>
      <c r="B31" s="154">
        <v>2</v>
      </c>
      <c r="C31" s="155" t="s">
        <v>24</v>
      </c>
      <c r="D31" s="156">
        <v>1</v>
      </c>
      <c r="E31" s="155" t="s">
        <v>234</v>
      </c>
      <c r="F31" s="155" t="s">
        <v>4</v>
      </c>
      <c r="G31" s="157">
        <v>47.4</v>
      </c>
      <c r="H31" s="158">
        <f t="shared" si="4"/>
        <v>1.5011210904346284</v>
      </c>
      <c r="I31" s="157">
        <f t="shared" si="5"/>
        <v>9.589161525696404</v>
      </c>
      <c r="J31" s="157">
        <f t="shared" si="3"/>
        <v>56.9891615256964</v>
      </c>
      <c r="K31" s="144">
        <v>1480</v>
      </c>
      <c r="L31" s="144">
        <v>800</v>
      </c>
      <c r="M31" s="144">
        <f t="shared" si="6"/>
        <v>45591.32922055712</v>
      </c>
      <c r="N31" s="159" t="s">
        <v>230</v>
      </c>
    </row>
    <row r="32" spans="1:14" s="36" customFormat="1" ht="45">
      <c r="A32" s="36">
        <v>28</v>
      </c>
      <c r="B32" s="183">
        <v>2</v>
      </c>
      <c r="C32" s="186" t="s">
        <v>25</v>
      </c>
      <c r="D32" s="185">
        <v>1</v>
      </c>
      <c r="E32" s="186" t="s">
        <v>234</v>
      </c>
      <c r="F32" s="186" t="s">
        <v>4</v>
      </c>
      <c r="G32" s="187">
        <v>74.75</v>
      </c>
      <c r="H32" s="188">
        <f t="shared" si="4"/>
        <v>2.3672742934596727</v>
      </c>
      <c r="I32" s="187">
        <f t="shared" si="5"/>
        <v>15.122148186620388</v>
      </c>
      <c r="J32" s="187">
        <f t="shared" si="3"/>
        <v>89.8721481866204</v>
      </c>
      <c r="K32" s="221">
        <v>1480</v>
      </c>
      <c r="L32" s="221">
        <v>700</v>
      </c>
      <c r="M32" s="221">
        <f t="shared" si="6"/>
        <v>62910.50373063428</v>
      </c>
      <c r="N32" s="189"/>
    </row>
    <row r="33" spans="1:14" s="36" customFormat="1" ht="45">
      <c r="A33" s="36">
        <v>29</v>
      </c>
      <c r="B33" s="98">
        <v>2</v>
      </c>
      <c r="C33" s="99" t="s">
        <v>26</v>
      </c>
      <c r="D33" s="100">
        <v>1</v>
      </c>
      <c r="E33" s="99" t="s">
        <v>233</v>
      </c>
      <c r="F33" s="99" t="s">
        <v>4</v>
      </c>
      <c r="G33" s="101">
        <v>48.3</v>
      </c>
      <c r="H33" s="102">
        <f t="shared" si="4"/>
        <v>1.5296233896200961</v>
      </c>
      <c r="I33" s="101">
        <f t="shared" si="5"/>
        <v>9.771234212893173</v>
      </c>
      <c r="J33" s="101">
        <f t="shared" si="3"/>
        <v>58.071234212893174</v>
      </c>
      <c r="K33" s="103">
        <v>1480</v>
      </c>
      <c r="L33" s="103">
        <v>700</v>
      </c>
      <c r="M33" s="103">
        <f t="shared" si="6"/>
        <v>40649.863949025224</v>
      </c>
      <c r="N33" s="159" t="s">
        <v>230</v>
      </c>
    </row>
    <row r="34" spans="1:14" s="36" customFormat="1" ht="45">
      <c r="A34" s="36">
        <v>30</v>
      </c>
      <c r="B34" s="98">
        <v>2</v>
      </c>
      <c r="C34" s="99" t="s">
        <v>27</v>
      </c>
      <c r="D34" s="100">
        <v>1</v>
      </c>
      <c r="E34" s="99" t="s">
        <v>233</v>
      </c>
      <c r="F34" s="99" t="s">
        <v>4</v>
      </c>
      <c r="G34" s="101">
        <v>48.3</v>
      </c>
      <c r="H34" s="102">
        <f t="shared" si="4"/>
        <v>1.5296233896200961</v>
      </c>
      <c r="I34" s="101">
        <f t="shared" si="5"/>
        <v>9.771234212893173</v>
      </c>
      <c r="J34" s="101">
        <f t="shared" si="3"/>
        <v>58.071234212893174</v>
      </c>
      <c r="K34" s="103">
        <v>1480</v>
      </c>
      <c r="L34" s="103">
        <v>700</v>
      </c>
      <c r="M34" s="103">
        <f t="shared" si="6"/>
        <v>40649.863949025224</v>
      </c>
      <c r="N34" s="159" t="s">
        <v>230</v>
      </c>
    </row>
    <row r="35" spans="1:14" s="36" customFormat="1" ht="45">
      <c r="A35" s="36">
        <v>31</v>
      </c>
      <c r="B35" s="98">
        <v>2</v>
      </c>
      <c r="C35" s="99" t="s">
        <v>28</v>
      </c>
      <c r="D35" s="100">
        <v>1</v>
      </c>
      <c r="E35" s="99" t="s">
        <v>234</v>
      </c>
      <c r="F35" s="99" t="s">
        <v>4</v>
      </c>
      <c r="G35" s="101">
        <v>74.75</v>
      </c>
      <c r="H35" s="102">
        <f t="shared" si="4"/>
        <v>2.3672742934596727</v>
      </c>
      <c r="I35" s="101">
        <f t="shared" si="5"/>
        <v>15.122148186620388</v>
      </c>
      <c r="J35" s="101">
        <f t="shared" si="3"/>
        <v>89.8721481866204</v>
      </c>
      <c r="K35" s="103">
        <v>1530</v>
      </c>
      <c r="L35" s="103">
        <v>700</v>
      </c>
      <c r="M35" s="103">
        <f t="shared" si="6"/>
        <v>62910.50373063428</v>
      </c>
      <c r="N35" s="159" t="s">
        <v>230</v>
      </c>
    </row>
    <row r="36" spans="1:14" s="36" customFormat="1" ht="45">
      <c r="A36" s="36">
        <v>32</v>
      </c>
      <c r="B36" s="214">
        <v>2</v>
      </c>
      <c r="C36" s="215" t="s">
        <v>29</v>
      </c>
      <c r="D36" s="216">
        <v>1</v>
      </c>
      <c r="E36" s="215" t="s">
        <v>234</v>
      </c>
      <c r="F36" s="215" t="s">
        <v>4</v>
      </c>
      <c r="G36" s="217">
        <v>47.4</v>
      </c>
      <c r="H36" s="218">
        <f t="shared" si="4"/>
        <v>1.5011210904346284</v>
      </c>
      <c r="I36" s="217">
        <f t="shared" si="5"/>
        <v>9.589161525696404</v>
      </c>
      <c r="J36" s="217">
        <f t="shared" si="3"/>
        <v>56.9891615256964</v>
      </c>
      <c r="K36" s="219">
        <v>1530</v>
      </c>
      <c r="L36" s="219">
        <v>900</v>
      </c>
      <c r="M36" s="219">
        <f t="shared" si="6"/>
        <v>51290.24537312676</v>
      </c>
      <c r="N36" s="220"/>
    </row>
    <row r="37" spans="1:14" s="36" customFormat="1" ht="45">
      <c r="A37" s="36">
        <v>33</v>
      </c>
      <c r="B37" s="214">
        <v>3</v>
      </c>
      <c r="C37" s="215" t="s">
        <v>30</v>
      </c>
      <c r="D37" s="216">
        <v>1</v>
      </c>
      <c r="E37" s="215" t="s">
        <v>234</v>
      </c>
      <c r="F37" s="215" t="s">
        <v>4</v>
      </c>
      <c r="G37" s="217">
        <v>56.4</v>
      </c>
      <c r="H37" s="218">
        <f aca="true" t="shared" si="7" ref="H37:H52">(G37*100)/3157.64</f>
        <v>1.7861440822893047</v>
      </c>
      <c r="I37" s="217">
        <f aca="true" t="shared" si="8" ref="I37:I52">(638.8*H37)/100</f>
        <v>11.409888397664076</v>
      </c>
      <c r="J37" s="217">
        <f t="shared" si="3"/>
        <v>67.80988839766408</v>
      </c>
      <c r="K37" s="219">
        <v>1530</v>
      </c>
      <c r="L37" s="219">
        <v>900</v>
      </c>
      <c r="M37" s="219">
        <f aca="true" t="shared" si="9" ref="M37:M44">J37*L37</f>
        <v>61028.899557897676</v>
      </c>
      <c r="N37" s="220"/>
    </row>
    <row r="38" spans="1:14" s="36" customFormat="1" ht="60">
      <c r="A38" s="36">
        <v>34</v>
      </c>
      <c r="B38" s="83">
        <v>3</v>
      </c>
      <c r="C38" s="84" t="s">
        <v>146</v>
      </c>
      <c r="D38" s="85">
        <v>0</v>
      </c>
      <c r="E38" s="84" t="s">
        <v>237</v>
      </c>
      <c r="F38" s="84" t="s">
        <v>5</v>
      </c>
      <c r="G38" s="86">
        <v>32.75</v>
      </c>
      <c r="H38" s="87">
        <f t="shared" si="7"/>
        <v>1.0371669981378497</v>
      </c>
      <c r="I38" s="86">
        <f t="shared" si="8"/>
        <v>6.625422784104583</v>
      </c>
      <c r="J38" s="86">
        <f t="shared" si="3"/>
        <v>39.375422784104586</v>
      </c>
      <c r="K38" s="206">
        <v>1480</v>
      </c>
      <c r="L38" s="206">
        <v>900</v>
      </c>
      <c r="M38" s="206">
        <f t="shared" si="9"/>
        <v>35437.88050569413</v>
      </c>
      <c r="N38" s="88"/>
    </row>
    <row r="39" spans="1:14" s="36" customFormat="1" ht="45">
      <c r="A39" s="36">
        <v>35</v>
      </c>
      <c r="B39" s="183">
        <v>3</v>
      </c>
      <c r="C39" s="186" t="s">
        <v>31</v>
      </c>
      <c r="D39" s="185">
        <v>1</v>
      </c>
      <c r="E39" s="186" t="s">
        <v>237</v>
      </c>
      <c r="F39" s="186" t="s">
        <v>4</v>
      </c>
      <c r="G39" s="187">
        <v>47.36</v>
      </c>
      <c r="H39" s="188">
        <f t="shared" si="7"/>
        <v>1.499854321581941</v>
      </c>
      <c r="I39" s="187">
        <f t="shared" si="8"/>
        <v>9.581069406265438</v>
      </c>
      <c r="J39" s="187">
        <f t="shared" si="3"/>
        <v>56.94106940626544</v>
      </c>
      <c r="K39" s="221">
        <v>1480</v>
      </c>
      <c r="L39" s="221">
        <v>800</v>
      </c>
      <c r="M39" s="221">
        <f t="shared" si="9"/>
        <v>45552.85552501235</v>
      </c>
      <c r="N39" s="189"/>
    </row>
    <row r="40" spans="1:14" s="36" customFormat="1" ht="45">
      <c r="A40" s="36">
        <v>36</v>
      </c>
      <c r="B40" s="183">
        <v>3</v>
      </c>
      <c r="C40" s="186" t="s">
        <v>32</v>
      </c>
      <c r="D40" s="185">
        <v>1</v>
      </c>
      <c r="E40" s="186" t="s">
        <v>237</v>
      </c>
      <c r="F40" s="186" t="s">
        <v>4</v>
      </c>
      <c r="G40" s="187">
        <v>49.11</v>
      </c>
      <c r="H40" s="188">
        <f t="shared" si="7"/>
        <v>1.555275458887017</v>
      </c>
      <c r="I40" s="187">
        <f t="shared" si="8"/>
        <v>9.935099631370264</v>
      </c>
      <c r="J40" s="187">
        <f t="shared" si="3"/>
        <v>59.04509963137026</v>
      </c>
      <c r="K40" s="221">
        <v>1480</v>
      </c>
      <c r="L40" s="221">
        <v>800</v>
      </c>
      <c r="M40" s="221">
        <f t="shared" si="9"/>
        <v>47236.079705096214</v>
      </c>
      <c r="N40" s="189"/>
    </row>
    <row r="41" spans="1:14" s="36" customFormat="1" ht="45">
      <c r="A41" s="36">
        <v>37</v>
      </c>
      <c r="B41" s="183">
        <v>3</v>
      </c>
      <c r="C41" s="186" t="s">
        <v>33</v>
      </c>
      <c r="D41" s="185">
        <v>1</v>
      </c>
      <c r="E41" s="186" t="s">
        <v>237</v>
      </c>
      <c r="F41" s="186" t="s">
        <v>4</v>
      </c>
      <c r="G41" s="187">
        <v>48.35</v>
      </c>
      <c r="H41" s="188">
        <f t="shared" si="7"/>
        <v>1.5312068506859553</v>
      </c>
      <c r="I41" s="187">
        <f t="shared" si="8"/>
        <v>9.781349362181881</v>
      </c>
      <c r="J41" s="187">
        <f t="shared" si="3"/>
        <v>58.13134936218188</v>
      </c>
      <c r="K41" s="221">
        <v>1480</v>
      </c>
      <c r="L41" s="221">
        <v>800</v>
      </c>
      <c r="M41" s="221">
        <f t="shared" si="9"/>
        <v>46505.079489745505</v>
      </c>
      <c r="N41" s="189"/>
    </row>
    <row r="42" spans="1:14" s="36" customFormat="1" ht="45">
      <c r="A42" s="36">
        <v>38</v>
      </c>
      <c r="B42" s="183">
        <v>3</v>
      </c>
      <c r="C42" s="186" t="s">
        <v>34</v>
      </c>
      <c r="D42" s="185">
        <v>1</v>
      </c>
      <c r="E42" s="186" t="s">
        <v>237</v>
      </c>
      <c r="F42" s="186" t="s">
        <v>4</v>
      </c>
      <c r="G42" s="187">
        <v>48.35</v>
      </c>
      <c r="H42" s="188">
        <f t="shared" si="7"/>
        <v>1.5312068506859553</v>
      </c>
      <c r="I42" s="187">
        <f t="shared" si="8"/>
        <v>9.781349362181881</v>
      </c>
      <c r="J42" s="187">
        <f t="shared" si="3"/>
        <v>58.13134936218188</v>
      </c>
      <c r="K42" s="221">
        <v>1480</v>
      </c>
      <c r="L42" s="221">
        <v>800</v>
      </c>
      <c r="M42" s="221">
        <f t="shared" si="9"/>
        <v>46505.079489745505</v>
      </c>
      <c r="N42" s="189"/>
    </row>
    <row r="43" spans="1:14" s="36" customFormat="1" ht="45">
      <c r="A43" s="36">
        <v>39</v>
      </c>
      <c r="B43" s="183">
        <v>3</v>
      </c>
      <c r="C43" s="186" t="s">
        <v>35</v>
      </c>
      <c r="D43" s="185">
        <v>1</v>
      </c>
      <c r="E43" s="186" t="s">
        <v>237</v>
      </c>
      <c r="F43" s="186" t="s">
        <v>4</v>
      </c>
      <c r="G43" s="187">
        <v>49.11</v>
      </c>
      <c r="H43" s="188">
        <f t="shared" si="7"/>
        <v>1.555275458887017</v>
      </c>
      <c r="I43" s="187">
        <f t="shared" si="8"/>
        <v>9.935099631370264</v>
      </c>
      <c r="J43" s="187">
        <f t="shared" si="3"/>
        <v>59.04509963137026</v>
      </c>
      <c r="K43" s="221">
        <v>1480</v>
      </c>
      <c r="L43" s="221">
        <v>800</v>
      </c>
      <c r="M43" s="221">
        <f t="shared" si="9"/>
        <v>47236.079705096214</v>
      </c>
      <c r="N43" s="189"/>
    </row>
    <row r="44" spans="1:14" s="36" customFormat="1" ht="45">
      <c r="A44" s="36">
        <v>40</v>
      </c>
      <c r="B44" s="183">
        <v>3</v>
      </c>
      <c r="C44" s="186" t="s">
        <v>40</v>
      </c>
      <c r="D44" s="185">
        <v>1</v>
      </c>
      <c r="E44" s="186" t="s">
        <v>237</v>
      </c>
      <c r="F44" s="186" t="s">
        <v>4</v>
      </c>
      <c r="G44" s="187">
        <v>47.36</v>
      </c>
      <c r="H44" s="188">
        <f t="shared" si="7"/>
        <v>1.499854321581941</v>
      </c>
      <c r="I44" s="187">
        <f t="shared" si="8"/>
        <v>9.581069406265438</v>
      </c>
      <c r="J44" s="187">
        <f t="shared" si="3"/>
        <v>56.94106940626544</v>
      </c>
      <c r="K44" s="221">
        <v>1480</v>
      </c>
      <c r="L44" s="221">
        <v>800</v>
      </c>
      <c r="M44" s="221">
        <f t="shared" si="9"/>
        <v>45552.85552501235</v>
      </c>
      <c r="N44" s="189"/>
    </row>
    <row r="45" spans="1:14" s="36" customFormat="1" ht="60">
      <c r="A45" s="36">
        <v>41</v>
      </c>
      <c r="B45" s="98">
        <v>3</v>
      </c>
      <c r="C45" s="99" t="s">
        <v>147</v>
      </c>
      <c r="D45" s="100">
        <v>0</v>
      </c>
      <c r="E45" s="99" t="s">
        <v>237</v>
      </c>
      <c r="F45" s="99" t="s">
        <v>5</v>
      </c>
      <c r="G45" s="101">
        <v>32.75</v>
      </c>
      <c r="H45" s="102">
        <f t="shared" si="7"/>
        <v>1.0371669981378497</v>
      </c>
      <c r="I45" s="101">
        <f t="shared" si="8"/>
        <v>6.625422784104583</v>
      </c>
      <c r="J45" s="101">
        <f t="shared" si="3"/>
        <v>39.375422784104586</v>
      </c>
      <c r="K45" s="103">
        <v>1480</v>
      </c>
      <c r="L45" s="103">
        <v>1370</v>
      </c>
      <c r="M45" s="103">
        <f>L45*J45</f>
        <v>53944.32921422328</v>
      </c>
      <c r="N45" s="159" t="s">
        <v>230</v>
      </c>
    </row>
    <row r="46" spans="1:14" s="36" customFormat="1" ht="45">
      <c r="A46" s="36">
        <v>42</v>
      </c>
      <c r="B46" s="183">
        <v>3</v>
      </c>
      <c r="C46" s="186" t="s">
        <v>42</v>
      </c>
      <c r="D46" s="185">
        <v>1</v>
      </c>
      <c r="E46" s="186" t="s">
        <v>234</v>
      </c>
      <c r="F46" s="186" t="s">
        <v>4</v>
      </c>
      <c r="G46" s="187">
        <v>56.4</v>
      </c>
      <c r="H46" s="188">
        <f t="shared" si="7"/>
        <v>1.7861440822893047</v>
      </c>
      <c r="I46" s="187">
        <f t="shared" si="8"/>
        <v>11.409888397664076</v>
      </c>
      <c r="J46" s="187">
        <f t="shared" si="3"/>
        <v>67.80988839766408</v>
      </c>
      <c r="K46" s="221">
        <v>1480</v>
      </c>
      <c r="L46" s="221">
        <v>900</v>
      </c>
      <c r="M46" s="221">
        <f aca="true" t="shared" si="10" ref="M46:M52">J46*L46</f>
        <v>61028.899557897676</v>
      </c>
      <c r="N46" s="189"/>
    </row>
    <row r="47" spans="1:14" s="36" customFormat="1" ht="45">
      <c r="A47" s="36">
        <v>43</v>
      </c>
      <c r="B47" s="183">
        <v>3</v>
      </c>
      <c r="C47" s="186" t="s">
        <v>43</v>
      </c>
      <c r="D47" s="185">
        <v>1</v>
      </c>
      <c r="E47" s="186" t="s">
        <v>234</v>
      </c>
      <c r="F47" s="186" t="s">
        <v>4</v>
      </c>
      <c r="G47" s="187">
        <v>45.71</v>
      </c>
      <c r="H47" s="188">
        <f t="shared" si="7"/>
        <v>1.4476001064085837</v>
      </c>
      <c r="I47" s="187">
        <f t="shared" si="8"/>
        <v>9.247269479738032</v>
      </c>
      <c r="J47" s="187">
        <f t="shared" si="3"/>
        <v>54.95726947973803</v>
      </c>
      <c r="K47" s="221">
        <v>1480</v>
      </c>
      <c r="L47" s="221">
        <v>900</v>
      </c>
      <c r="M47" s="221">
        <f t="shared" si="10"/>
        <v>49461.54253176423</v>
      </c>
      <c r="N47" s="189"/>
    </row>
    <row r="48" spans="1:14" s="36" customFormat="1" ht="45">
      <c r="A48" s="36">
        <v>44</v>
      </c>
      <c r="B48" s="98">
        <v>3</v>
      </c>
      <c r="C48" s="99" t="s">
        <v>44</v>
      </c>
      <c r="D48" s="100">
        <v>1</v>
      </c>
      <c r="E48" s="99" t="s">
        <v>234</v>
      </c>
      <c r="F48" s="99" t="s">
        <v>4</v>
      </c>
      <c r="G48" s="101">
        <v>71.86</v>
      </c>
      <c r="H48" s="102">
        <f t="shared" si="7"/>
        <v>2.2757502438530044</v>
      </c>
      <c r="I48" s="101">
        <f t="shared" si="8"/>
        <v>14.537492557732993</v>
      </c>
      <c r="J48" s="101">
        <f t="shared" si="3"/>
        <v>86.39749255773299</v>
      </c>
      <c r="K48" s="103">
        <v>1480</v>
      </c>
      <c r="L48" s="103">
        <v>700</v>
      </c>
      <c r="M48" s="103">
        <f t="shared" si="10"/>
        <v>60478.24479041309</v>
      </c>
      <c r="N48" s="159" t="s">
        <v>230</v>
      </c>
    </row>
    <row r="49" spans="1:14" s="36" customFormat="1" ht="45">
      <c r="A49" s="36">
        <v>45</v>
      </c>
      <c r="B49" s="98">
        <v>3</v>
      </c>
      <c r="C49" s="99" t="s">
        <v>59</v>
      </c>
      <c r="D49" s="100">
        <v>1</v>
      </c>
      <c r="E49" s="99" t="s">
        <v>233</v>
      </c>
      <c r="F49" s="99" t="s">
        <v>4</v>
      </c>
      <c r="G49" s="101">
        <v>48.3</v>
      </c>
      <c r="H49" s="102">
        <f t="shared" si="7"/>
        <v>1.5296233896200961</v>
      </c>
      <c r="I49" s="101">
        <f t="shared" si="8"/>
        <v>9.771234212893173</v>
      </c>
      <c r="J49" s="101">
        <f t="shared" si="3"/>
        <v>58.071234212893174</v>
      </c>
      <c r="K49" s="103">
        <v>1480</v>
      </c>
      <c r="L49" s="103">
        <v>700</v>
      </c>
      <c r="M49" s="103">
        <f t="shared" si="10"/>
        <v>40649.863949025224</v>
      </c>
      <c r="N49" s="159" t="s">
        <v>230</v>
      </c>
    </row>
    <row r="50" spans="1:14" s="36" customFormat="1" ht="45">
      <c r="A50" s="36">
        <v>46</v>
      </c>
      <c r="B50" s="98">
        <v>3</v>
      </c>
      <c r="C50" s="99" t="s">
        <v>60</v>
      </c>
      <c r="D50" s="100">
        <v>1</v>
      </c>
      <c r="E50" s="99" t="s">
        <v>233</v>
      </c>
      <c r="F50" s="99" t="s">
        <v>4</v>
      </c>
      <c r="G50" s="101">
        <v>48.3</v>
      </c>
      <c r="H50" s="102">
        <f t="shared" si="7"/>
        <v>1.5296233896200961</v>
      </c>
      <c r="I50" s="101">
        <f t="shared" si="8"/>
        <v>9.771234212893173</v>
      </c>
      <c r="J50" s="101">
        <f t="shared" si="3"/>
        <v>58.071234212893174</v>
      </c>
      <c r="K50" s="103">
        <v>1480</v>
      </c>
      <c r="L50" s="103">
        <v>700</v>
      </c>
      <c r="M50" s="103">
        <f t="shared" si="10"/>
        <v>40649.863949025224</v>
      </c>
      <c r="N50" s="159" t="s">
        <v>230</v>
      </c>
    </row>
    <row r="51" spans="1:14" s="36" customFormat="1" ht="45">
      <c r="A51" s="36">
        <v>47</v>
      </c>
      <c r="B51" s="98">
        <v>3</v>
      </c>
      <c r="C51" s="99" t="s">
        <v>61</v>
      </c>
      <c r="D51" s="100">
        <v>1</v>
      </c>
      <c r="E51" s="99" t="s">
        <v>234</v>
      </c>
      <c r="F51" s="99" t="s">
        <v>4</v>
      </c>
      <c r="G51" s="101">
        <v>71.86</v>
      </c>
      <c r="H51" s="102">
        <f t="shared" si="7"/>
        <v>2.2757502438530044</v>
      </c>
      <c r="I51" s="101">
        <f t="shared" si="8"/>
        <v>14.537492557732993</v>
      </c>
      <c r="J51" s="101">
        <f t="shared" si="3"/>
        <v>86.39749255773299</v>
      </c>
      <c r="K51" s="103">
        <v>1530</v>
      </c>
      <c r="L51" s="103">
        <v>700</v>
      </c>
      <c r="M51" s="103">
        <f t="shared" si="10"/>
        <v>60478.24479041309</v>
      </c>
      <c r="N51" s="159" t="s">
        <v>230</v>
      </c>
    </row>
    <row r="52" spans="1:14" s="36" customFormat="1" ht="45">
      <c r="A52" s="36">
        <v>48</v>
      </c>
      <c r="B52" s="214">
        <v>3</v>
      </c>
      <c r="C52" s="215" t="s">
        <v>62</v>
      </c>
      <c r="D52" s="216">
        <v>1</v>
      </c>
      <c r="E52" s="215" t="s">
        <v>234</v>
      </c>
      <c r="F52" s="215" t="s">
        <v>4</v>
      </c>
      <c r="G52" s="217">
        <v>45.71</v>
      </c>
      <c r="H52" s="218">
        <f t="shared" si="7"/>
        <v>1.4476001064085837</v>
      </c>
      <c r="I52" s="217">
        <f t="shared" si="8"/>
        <v>9.247269479738032</v>
      </c>
      <c r="J52" s="217">
        <f t="shared" si="3"/>
        <v>54.95726947973803</v>
      </c>
      <c r="K52" s="219">
        <v>1530</v>
      </c>
      <c r="L52" s="219">
        <v>900</v>
      </c>
      <c r="M52" s="219">
        <f t="shared" si="10"/>
        <v>49461.54253176423</v>
      </c>
      <c r="N52" s="220"/>
    </row>
    <row r="53" spans="1:14" s="36" customFormat="1" ht="45">
      <c r="A53" s="36">
        <v>49</v>
      </c>
      <c r="B53" s="214">
        <v>4</v>
      </c>
      <c r="C53" s="215" t="s">
        <v>45</v>
      </c>
      <c r="D53" s="216">
        <v>1</v>
      </c>
      <c r="E53" s="215" t="s">
        <v>234</v>
      </c>
      <c r="F53" s="215" t="s">
        <v>4</v>
      </c>
      <c r="G53" s="217">
        <v>56.4</v>
      </c>
      <c r="H53" s="218">
        <f aca="true" t="shared" si="11" ref="H53:H66">(G53*100)/3157.64</f>
        <v>1.7861440822893047</v>
      </c>
      <c r="I53" s="217">
        <f aca="true" t="shared" si="12" ref="I53:I66">(638.8*H53)/100</f>
        <v>11.409888397664076</v>
      </c>
      <c r="J53" s="217">
        <f aca="true" t="shared" si="13" ref="J53:J66">SUM(G53+I53)</f>
        <v>67.80988839766408</v>
      </c>
      <c r="K53" s="219">
        <v>1530</v>
      </c>
      <c r="L53" s="219">
        <v>800</v>
      </c>
      <c r="M53" s="219">
        <f aca="true" t="shared" si="14" ref="M53:M66">J53*L53</f>
        <v>54247.910718131265</v>
      </c>
      <c r="N53" s="220"/>
    </row>
    <row r="54" spans="1:14" s="36" customFormat="1" ht="45">
      <c r="A54" s="36">
        <v>50</v>
      </c>
      <c r="B54" s="183">
        <v>4</v>
      </c>
      <c r="C54" s="186" t="s">
        <v>46</v>
      </c>
      <c r="D54" s="185">
        <v>1</v>
      </c>
      <c r="E54" s="186" t="s">
        <v>237</v>
      </c>
      <c r="F54" s="186" t="s">
        <v>4</v>
      </c>
      <c r="G54" s="187">
        <v>78.96</v>
      </c>
      <c r="H54" s="188">
        <f t="shared" si="11"/>
        <v>2.5006017152050264</v>
      </c>
      <c r="I54" s="187">
        <f t="shared" si="12"/>
        <v>15.973843756729707</v>
      </c>
      <c r="J54" s="187">
        <f t="shared" si="13"/>
        <v>94.9338437567297</v>
      </c>
      <c r="K54" s="221">
        <v>1480</v>
      </c>
      <c r="L54" s="221">
        <v>750</v>
      </c>
      <c r="M54" s="221">
        <f t="shared" si="14"/>
        <v>71200.38281754727</v>
      </c>
      <c r="N54" s="189"/>
    </row>
    <row r="55" spans="1:14" s="36" customFormat="1" ht="45">
      <c r="A55" s="36">
        <v>51</v>
      </c>
      <c r="B55" s="183">
        <v>4</v>
      </c>
      <c r="C55" s="186" t="s">
        <v>47</v>
      </c>
      <c r="D55" s="185">
        <v>1</v>
      </c>
      <c r="E55" s="186" t="s">
        <v>237</v>
      </c>
      <c r="F55" s="186" t="s">
        <v>4</v>
      </c>
      <c r="G55" s="187">
        <v>47.96</v>
      </c>
      <c r="H55" s="188">
        <f t="shared" si="11"/>
        <v>1.5188558543722528</v>
      </c>
      <c r="I55" s="187">
        <f t="shared" si="12"/>
        <v>9.70245119772995</v>
      </c>
      <c r="J55" s="187">
        <f t="shared" si="13"/>
        <v>57.66245119772995</v>
      </c>
      <c r="K55" s="221">
        <v>1480</v>
      </c>
      <c r="L55" s="221">
        <v>800</v>
      </c>
      <c r="M55" s="221">
        <f t="shared" si="14"/>
        <v>46129.96095818396</v>
      </c>
      <c r="N55" s="189"/>
    </row>
    <row r="56" spans="1:14" s="36" customFormat="1" ht="45">
      <c r="A56" s="36">
        <v>52</v>
      </c>
      <c r="B56" s="183">
        <v>4</v>
      </c>
      <c r="C56" s="186" t="s">
        <v>48</v>
      </c>
      <c r="D56" s="185">
        <v>1</v>
      </c>
      <c r="E56" s="186" t="s">
        <v>237</v>
      </c>
      <c r="F56" s="186" t="s">
        <v>4</v>
      </c>
      <c r="G56" s="187">
        <v>48.35</v>
      </c>
      <c r="H56" s="188">
        <f t="shared" si="11"/>
        <v>1.5312068506859553</v>
      </c>
      <c r="I56" s="187">
        <f t="shared" si="12"/>
        <v>9.781349362181881</v>
      </c>
      <c r="J56" s="187">
        <f t="shared" si="13"/>
        <v>58.13134936218188</v>
      </c>
      <c r="K56" s="221">
        <v>1480</v>
      </c>
      <c r="L56" s="221">
        <v>800</v>
      </c>
      <c r="M56" s="221">
        <f t="shared" si="14"/>
        <v>46505.079489745505</v>
      </c>
      <c r="N56" s="189"/>
    </row>
    <row r="57" spans="1:14" s="36" customFormat="1" ht="45">
      <c r="A57" s="36">
        <v>53</v>
      </c>
      <c r="B57" s="183">
        <v>4</v>
      </c>
      <c r="C57" s="186" t="s">
        <v>49</v>
      </c>
      <c r="D57" s="185">
        <v>1</v>
      </c>
      <c r="E57" s="186" t="s">
        <v>237</v>
      </c>
      <c r="F57" s="186" t="s">
        <v>4</v>
      </c>
      <c r="G57" s="187">
        <v>48.35</v>
      </c>
      <c r="H57" s="188">
        <f t="shared" si="11"/>
        <v>1.5312068506859553</v>
      </c>
      <c r="I57" s="187">
        <f t="shared" si="12"/>
        <v>9.781349362181881</v>
      </c>
      <c r="J57" s="187">
        <f t="shared" si="13"/>
        <v>58.13134936218188</v>
      </c>
      <c r="K57" s="221">
        <v>1480</v>
      </c>
      <c r="L57" s="221">
        <v>800</v>
      </c>
      <c r="M57" s="221">
        <f t="shared" si="14"/>
        <v>46505.079489745505</v>
      </c>
      <c r="N57" s="189"/>
    </row>
    <row r="58" spans="1:14" s="36" customFormat="1" ht="45">
      <c r="A58" s="36">
        <v>54</v>
      </c>
      <c r="B58" s="183">
        <v>4</v>
      </c>
      <c r="C58" s="186" t="s">
        <v>50</v>
      </c>
      <c r="D58" s="185">
        <v>1</v>
      </c>
      <c r="E58" s="186" t="s">
        <v>237</v>
      </c>
      <c r="F58" s="186" t="s">
        <v>4</v>
      </c>
      <c r="G58" s="187">
        <v>47.96</v>
      </c>
      <c r="H58" s="188">
        <f t="shared" si="11"/>
        <v>1.5188558543722528</v>
      </c>
      <c r="I58" s="187">
        <f t="shared" si="12"/>
        <v>9.70245119772995</v>
      </c>
      <c r="J58" s="187">
        <f t="shared" si="13"/>
        <v>57.66245119772995</v>
      </c>
      <c r="K58" s="221">
        <v>1480</v>
      </c>
      <c r="L58" s="221">
        <v>800</v>
      </c>
      <c r="M58" s="221">
        <f t="shared" si="14"/>
        <v>46129.96095818396</v>
      </c>
      <c r="N58" s="189"/>
    </row>
    <row r="59" spans="1:14" s="36" customFormat="1" ht="45">
      <c r="A59" s="36">
        <v>55</v>
      </c>
      <c r="B59" s="183">
        <v>4</v>
      </c>
      <c r="C59" s="186" t="s">
        <v>51</v>
      </c>
      <c r="D59" s="185">
        <v>1</v>
      </c>
      <c r="E59" s="186" t="s">
        <v>237</v>
      </c>
      <c r="F59" s="186" t="s">
        <v>4</v>
      </c>
      <c r="G59" s="187">
        <v>78.96</v>
      </c>
      <c r="H59" s="188">
        <f t="shared" si="11"/>
        <v>2.5006017152050264</v>
      </c>
      <c r="I59" s="187">
        <f t="shared" si="12"/>
        <v>15.973843756729707</v>
      </c>
      <c r="J59" s="187">
        <f t="shared" si="13"/>
        <v>94.9338437567297</v>
      </c>
      <c r="K59" s="221">
        <v>1480</v>
      </c>
      <c r="L59" s="221">
        <v>750</v>
      </c>
      <c r="M59" s="221">
        <f t="shared" si="14"/>
        <v>71200.38281754727</v>
      </c>
      <c r="N59" s="189"/>
    </row>
    <row r="60" spans="1:14" s="36" customFormat="1" ht="45">
      <c r="A60" s="36">
        <v>56</v>
      </c>
      <c r="B60" s="214">
        <v>4</v>
      </c>
      <c r="C60" s="215" t="s">
        <v>52</v>
      </c>
      <c r="D60" s="216">
        <v>1</v>
      </c>
      <c r="E60" s="215" t="s">
        <v>234</v>
      </c>
      <c r="F60" s="215" t="s">
        <v>4</v>
      </c>
      <c r="G60" s="217">
        <v>56.4</v>
      </c>
      <c r="H60" s="218">
        <f t="shared" si="11"/>
        <v>1.7861440822893047</v>
      </c>
      <c r="I60" s="217">
        <f t="shared" si="12"/>
        <v>11.409888397664076</v>
      </c>
      <c r="J60" s="217">
        <f t="shared" si="13"/>
        <v>67.80988839766408</v>
      </c>
      <c r="K60" s="219">
        <v>1530</v>
      </c>
      <c r="L60" s="219">
        <v>800</v>
      </c>
      <c r="M60" s="219">
        <f t="shared" si="14"/>
        <v>54247.910718131265</v>
      </c>
      <c r="N60" s="220"/>
    </row>
    <row r="61" spans="1:14" s="36" customFormat="1" ht="45">
      <c r="A61" s="36">
        <v>57</v>
      </c>
      <c r="B61" s="214">
        <v>4</v>
      </c>
      <c r="C61" s="215" t="s">
        <v>53</v>
      </c>
      <c r="D61" s="216">
        <v>1</v>
      </c>
      <c r="E61" s="215" t="s">
        <v>234</v>
      </c>
      <c r="F61" s="215" t="s">
        <v>4</v>
      </c>
      <c r="G61" s="217">
        <v>45.71</v>
      </c>
      <c r="H61" s="218">
        <f t="shared" si="11"/>
        <v>1.4476001064085837</v>
      </c>
      <c r="I61" s="217">
        <f t="shared" si="12"/>
        <v>9.247269479738032</v>
      </c>
      <c r="J61" s="217">
        <f t="shared" si="13"/>
        <v>54.95726947973803</v>
      </c>
      <c r="K61" s="219">
        <v>1530</v>
      </c>
      <c r="L61" s="219">
        <v>900</v>
      </c>
      <c r="M61" s="219">
        <f t="shared" si="14"/>
        <v>49461.54253176423</v>
      </c>
      <c r="N61" s="220"/>
    </row>
    <row r="62" spans="1:14" s="36" customFormat="1" ht="45">
      <c r="A62" s="36">
        <v>58</v>
      </c>
      <c r="B62" s="83">
        <v>4</v>
      </c>
      <c r="C62" s="84" t="s">
        <v>54</v>
      </c>
      <c r="D62" s="85">
        <v>1</v>
      </c>
      <c r="E62" s="84" t="s">
        <v>234</v>
      </c>
      <c r="F62" s="84" t="s">
        <v>4</v>
      </c>
      <c r="G62" s="86">
        <v>71.86</v>
      </c>
      <c r="H62" s="87">
        <f t="shared" si="11"/>
        <v>2.2757502438530044</v>
      </c>
      <c r="I62" s="86">
        <f t="shared" si="12"/>
        <v>14.537492557732993</v>
      </c>
      <c r="J62" s="86">
        <f t="shared" si="13"/>
        <v>86.39749255773299</v>
      </c>
      <c r="K62" s="206">
        <v>1530</v>
      </c>
      <c r="L62" s="206">
        <v>700</v>
      </c>
      <c r="M62" s="206">
        <f t="shared" si="14"/>
        <v>60478.24479041309</v>
      </c>
      <c r="N62" s="88"/>
    </row>
    <row r="63" spans="1:16" s="36" customFormat="1" ht="45">
      <c r="A63" s="36">
        <v>59</v>
      </c>
      <c r="B63" s="98">
        <v>4</v>
      </c>
      <c r="C63" s="99" t="s">
        <v>55</v>
      </c>
      <c r="D63" s="100">
        <v>1</v>
      </c>
      <c r="E63" s="99" t="s">
        <v>233</v>
      </c>
      <c r="F63" s="99" t="s">
        <v>4</v>
      </c>
      <c r="G63" s="101">
        <v>47.18</v>
      </c>
      <c r="H63" s="102">
        <f t="shared" si="11"/>
        <v>1.4941538617448475</v>
      </c>
      <c r="I63" s="101">
        <f t="shared" si="12"/>
        <v>9.544654868826084</v>
      </c>
      <c r="J63" s="101">
        <f t="shared" si="13"/>
        <v>56.724654868826086</v>
      </c>
      <c r="K63" s="103">
        <v>1480</v>
      </c>
      <c r="L63" s="103">
        <v>700</v>
      </c>
      <c r="M63" s="103">
        <f t="shared" si="14"/>
        <v>39707.25840817826</v>
      </c>
      <c r="N63" s="159" t="s">
        <v>230</v>
      </c>
      <c r="P63" s="36" t="s">
        <v>266</v>
      </c>
    </row>
    <row r="64" spans="1:14" s="36" customFormat="1" ht="45">
      <c r="A64" s="36">
        <v>60</v>
      </c>
      <c r="B64" s="98">
        <v>4</v>
      </c>
      <c r="C64" s="99" t="s">
        <v>56</v>
      </c>
      <c r="D64" s="100">
        <v>1</v>
      </c>
      <c r="E64" s="99" t="s">
        <v>233</v>
      </c>
      <c r="F64" s="99" t="s">
        <v>4</v>
      </c>
      <c r="G64" s="101">
        <v>47.18</v>
      </c>
      <c r="H64" s="102">
        <f t="shared" si="11"/>
        <v>1.4941538617448475</v>
      </c>
      <c r="I64" s="101">
        <f t="shared" si="12"/>
        <v>9.544654868826084</v>
      </c>
      <c r="J64" s="101">
        <f t="shared" si="13"/>
        <v>56.724654868826086</v>
      </c>
      <c r="K64" s="103">
        <v>1480</v>
      </c>
      <c r="L64" s="103">
        <v>700</v>
      </c>
      <c r="M64" s="103">
        <f t="shared" si="14"/>
        <v>39707.25840817826</v>
      </c>
      <c r="N64" s="159" t="s">
        <v>230</v>
      </c>
    </row>
    <row r="65" spans="1:14" s="36" customFormat="1" ht="45">
      <c r="A65" s="36">
        <v>61</v>
      </c>
      <c r="B65" s="98">
        <v>4</v>
      </c>
      <c r="C65" s="99" t="s">
        <v>57</v>
      </c>
      <c r="D65" s="100">
        <v>1</v>
      </c>
      <c r="E65" s="99" t="s">
        <v>234</v>
      </c>
      <c r="F65" s="99" t="s">
        <v>4</v>
      </c>
      <c r="G65" s="101">
        <v>71.86</v>
      </c>
      <c r="H65" s="102">
        <f t="shared" si="11"/>
        <v>2.2757502438530044</v>
      </c>
      <c r="I65" s="101">
        <f t="shared" si="12"/>
        <v>14.537492557732993</v>
      </c>
      <c r="J65" s="101">
        <f t="shared" si="13"/>
        <v>86.39749255773299</v>
      </c>
      <c r="K65" s="103">
        <v>1530</v>
      </c>
      <c r="L65" s="103">
        <v>700</v>
      </c>
      <c r="M65" s="103">
        <f t="shared" si="14"/>
        <v>60478.24479041309</v>
      </c>
      <c r="N65" s="159" t="s">
        <v>230</v>
      </c>
    </row>
    <row r="66" spans="1:14" s="36" customFormat="1" ht="45.75" thickBot="1">
      <c r="A66" s="36">
        <v>62</v>
      </c>
      <c r="B66" s="229">
        <v>4</v>
      </c>
      <c r="C66" s="230" t="s">
        <v>58</v>
      </c>
      <c r="D66" s="231">
        <v>1</v>
      </c>
      <c r="E66" s="230" t="s">
        <v>234</v>
      </c>
      <c r="F66" s="230" t="s">
        <v>4</v>
      </c>
      <c r="G66" s="232">
        <v>45.71</v>
      </c>
      <c r="H66" s="233">
        <f t="shared" si="11"/>
        <v>1.4476001064085837</v>
      </c>
      <c r="I66" s="232">
        <f t="shared" si="12"/>
        <v>9.247269479738032</v>
      </c>
      <c r="J66" s="232">
        <f t="shared" si="13"/>
        <v>54.95726947973803</v>
      </c>
      <c r="K66" s="234">
        <v>1530</v>
      </c>
      <c r="L66" s="234">
        <v>900</v>
      </c>
      <c r="M66" s="234">
        <f t="shared" si="14"/>
        <v>49461.54253176423</v>
      </c>
      <c r="N66" s="235"/>
    </row>
    <row r="67" spans="2:11" s="37" customFormat="1" ht="13.5" thickTop="1">
      <c r="B67" s="58"/>
      <c r="C67" s="54"/>
      <c r="D67" s="54"/>
      <c r="E67" s="54"/>
      <c r="F67" s="54"/>
      <c r="G67" s="60"/>
      <c r="H67" s="61"/>
      <c r="I67" s="60"/>
      <c r="J67" s="60"/>
      <c r="K67" s="60"/>
    </row>
    <row r="68" spans="2:11" s="37" customFormat="1" ht="14.25">
      <c r="B68" s="58"/>
      <c r="C68" s="54"/>
      <c r="D68" s="54"/>
      <c r="E68" s="54"/>
      <c r="F68" s="54"/>
      <c r="G68" s="60"/>
      <c r="H68" s="61"/>
      <c r="I68" s="65"/>
      <c r="J68" s="60"/>
      <c r="K68" s="60"/>
    </row>
    <row r="69" spans="2:11" s="37" customFormat="1" ht="12.75">
      <c r="B69" s="271"/>
      <c r="C69" s="271"/>
      <c r="D69" s="271"/>
      <c r="E69" s="271"/>
      <c r="F69" s="271"/>
      <c r="G69" s="271"/>
      <c r="H69" s="271"/>
      <c r="I69" s="271"/>
      <c r="J69" s="271"/>
      <c r="K69" s="53"/>
    </row>
    <row r="70" spans="2:11" s="37" customFormat="1" ht="12.75">
      <c r="B70" s="54"/>
      <c r="C70" s="54"/>
      <c r="D70" s="54"/>
      <c r="E70" s="54"/>
      <c r="F70" s="54"/>
      <c r="G70" s="54"/>
      <c r="H70" s="55"/>
      <c r="I70" s="54"/>
      <c r="J70" s="54"/>
      <c r="K70" s="54"/>
    </row>
    <row r="71" spans="2:11" s="37" customFormat="1" ht="12.75">
      <c r="B71" s="54"/>
      <c r="C71" s="272"/>
      <c r="D71" s="272"/>
      <c r="E71" s="272"/>
      <c r="F71" s="272"/>
      <c r="G71" s="272"/>
      <c r="H71" s="272"/>
      <c r="I71" s="272"/>
      <c r="J71" s="272"/>
      <c r="K71" s="54"/>
    </row>
    <row r="72" spans="2:11" s="37" customFormat="1" ht="12.75">
      <c r="B72" s="54"/>
      <c r="C72" s="54"/>
      <c r="D72" s="54"/>
      <c r="E72" s="54"/>
      <c r="F72" s="54"/>
      <c r="G72" s="54"/>
      <c r="H72" s="55"/>
      <c r="I72" s="54"/>
      <c r="J72" s="54"/>
      <c r="K72" s="54"/>
    </row>
    <row r="73" spans="2:11" s="37" customFormat="1" ht="12.75">
      <c r="B73" s="54"/>
      <c r="C73" s="54"/>
      <c r="D73" s="54"/>
      <c r="E73" s="54"/>
      <c r="F73" s="54"/>
      <c r="G73" s="54"/>
      <c r="H73" s="55"/>
      <c r="I73" s="54"/>
      <c r="J73" s="54"/>
      <c r="K73" s="54"/>
    </row>
    <row r="74" spans="2:11" ht="12.75">
      <c r="B74" s="12"/>
      <c r="C74" s="12"/>
      <c r="D74" s="12"/>
      <c r="E74" s="12"/>
      <c r="F74" s="12"/>
      <c r="G74" s="12"/>
      <c r="H74" s="25"/>
      <c r="I74" s="12"/>
      <c r="J74" s="12"/>
      <c r="K74" s="12"/>
    </row>
    <row r="75" spans="2:11" ht="12.75">
      <c r="B75" s="12"/>
      <c r="C75" s="20"/>
      <c r="D75" s="20"/>
      <c r="E75" s="20"/>
      <c r="F75" s="12"/>
      <c r="G75" s="12"/>
      <c r="H75" s="25"/>
      <c r="I75" s="12"/>
      <c r="J75" s="12"/>
      <c r="K75" s="12"/>
    </row>
    <row r="76" spans="2:11" ht="14.25">
      <c r="B76" s="12"/>
      <c r="C76" s="12"/>
      <c r="D76" s="12"/>
      <c r="E76" s="12"/>
      <c r="F76" s="12"/>
      <c r="G76" s="12"/>
      <c r="H76" s="264"/>
      <c r="I76" s="264"/>
      <c r="J76" s="264"/>
      <c r="K76" s="34"/>
    </row>
    <row r="77" spans="2:11" ht="12.75">
      <c r="B77" s="12"/>
      <c r="C77" s="12"/>
      <c r="D77" s="12"/>
      <c r="E77" s="12"/>
      <c r="F77" s="12"/>
      <c r="G77" s="12"/>
      <c r="H77" s="25"/>
      <c r="I77" s="263"/>
      <c r="J77" s="263"/>
      <c r="K77" s="15"/>
    </row>
    <row r="78" spans="2:11" ht="12.75">
      <c r="B78" s="265"/>
      <c r="C78" s="265"/>
      <c r="D78" s="265"/>
      <c r="E78" s="265"/>
      <c r="F78" s="265"/>
      <c r="G78" s="265"/>
      <c r="H78" s="265"/>
      <c r="I78" s="265"/>
      <c r="J78" s="265"/>
      <c r="K78" s="12"/>
    </row>
    <row r="79" spans="2:11" ht="12.75">
      <c r="B79" s="15"/>
      <c r="C79" s="12"/>
      <c r="D79" s="12"/>
      <c r="E79" s="12"/>
      <c r="F79" s="12"/>
      <c r="G79" s="13"/>
      <c r="H79" s="24"/>
      <c r="I79" s="13"/>
      <c r="J79" s="13"/>
      <c r="K79" s="13"/>
    </row>
  </sheetData>
  <sheetProtection/>
  <mergeCells count="20">
    <mergeCell ref="M3:M4"/>
    <mergeCell ref="C3:C4"/>
    <mergeCell ref="D3:D4"/>
    <mergeCell ref="E3:E4"/>
    <mergeCell ref="F3:F4"/>
    <mergeCell ref="B78:J78"/>
    <mergeCell ref="B69:J69"/>
    <mergeCell ref="C71:J71"/>
    <mergeCell ref="H76:J76"/>
    <mergeCell ref="I77:J77"/>
    <mergeCell ref="B1:N1"/>
    <mergeCell ref="B2:N2"/>
    <mergeCell ref="B3:B4"/>
    <mergeCell ref="N3:N4"/>
    <mergeCell ref="K3:K4"/>
    <mergeCell ref="L3:L4"/>
    <mergeCell ref="G3:G4"/>
    <mergeCell ref="H3:H4"/>
    <mergeCell ref="I3:I4"/>
    <mergeCell ref="J3:J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7">
      <selection activeCell="F32" sqref="F32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17.140625" style="0" customWidth="1"/>
    <col min="4" max="4" width="12.7109375" style="0" customWidth="1"/>
    <col min="5" max="5" width="9.421875" style="0" customWidth="1"/>
    <col min="6" max="6" width="29.7109375" style="0" customWidth="1"/>
    <col min="7" max="7" width="8.140625" style="0" customWidth="1"/>
    <col min="8" max="8" width="8.421875" style="0" customWidth="1"/>
    <col min="9" max="9" width="9.28125" style="0" bestFit="1" customWidth="1"/>
    <col min="10" max="10" width="11.7109375" style="0" customWidth="1"/>
    <col min="11" max="11" width="9.00390625" style="0" customWidth="1"/>
    <col min="13" max="13" width="10.57421875" style="0" bestFit="1" customWidth="1"/>
  </cols>
  <sheetData>
    <row r="1" spans="2:15" ht="112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63"/>
    </row>
    <row r="2" spans="2:15" ht="16.5" customHeight="1" thickBot="1" thickTop="1">
      <c r="B2" s="268" t="s">
        <v>255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62"/>
    </row>
    <row r="3" spans="2:14" ht="13.5" customHeight="1" thickTop="1">
      <c r="B3" s="270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ht="57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14" customFormat="1" ht="45">
      <c r="A5" s="14">
        <v>1</v>
      </c>
      <c r="B5" s="214">
        <v>1</v>
      </c>
      <c r="C5" s="228" t="s">
        <v>148</v>
      </c>
      <c r="D5" s="216">
        <v>1</v>
      </c>
      <c r="E5" s="215" t="s">
        <v>233</v>
      </c>
      <c r="F5" s="215" t="s">
        <v>4</v>
      </c>
      <c r="G5" s="217">
        <v>52.94</v>
      </c>
      <c r="H5" s="218">
        <f>(G5*100)/2429.76</f>
        <v>2.178816014750428</v>
      </c>
      <c r="I5" s="217">
        <f>(422.16*H5)/100</f>
        <v>9.198089687870407</v>
      </c>
      <c r="J5" s="217">
        <f>SUM(G5+I5)</f>
        <v>62.138089687870405</v>
      </c>
      <c r="K5" s="219">
        <v>1400</v>
      </c>
      <c r="L5" s="219">
        <v>700</v>
      </c>
      <c r="M5" s="236">
        <f>J5*L5</f>
        <v>43496.66278150929</v>
      </c>
      <c r="N5" s="220"/>
    </row>
    <row r="6" spans="1:14" s="14" customFormat="1" ht="45">
      <c r="A6" s="14">
        <v>2</v>
      </c>
      <c r="B6" s="214">
        <v>1</v>
      </c>
      <c r="C6" s="228" t="s">
        <v>149</v>
      </c>
      <c r="D6" s="216">
        <v>1</v>
      </c>
      <c r="E6" s="215" t="s">
        <v>233</v>
      </c>
      <c r="F6" s="215" t="s">
        <v>4</v>
      </c>
      <c r="G6" s="217">
        <v>52.52</v>
      </c>
      <c r="H6" s="218">
        <f>(G6*100)/2429.76</f>
        <v>2.161530356907678</v>
      </c>
      <c r="I6" s="217">
        <f>(422.16*H6)/100</f>
        <v>9.125116554721455</v>
      </c>
      <c r="J6" s="217">
        <f aca="true" t="shared" si="0" ref="J6:J33">SUM(G6+I6)</f>
        <v>61.645116554721454</v>
      </c>
      <c r="K6" s="219">
        <v>1420</v>
      </c>
      <c r="L6" s="219">
        <v>700</v>
      </c>
      <c r="M6" s="236">
        <f>J6*L6</f>
        <v>43151.581588305016</v>
      </c>
      <c r="N6" s="220"/>
    </row>
    <row r="7" spans="1:14" s="14" customFormat="1" ht="45">
      <c r="A7" s="14">
        <v>3</v>
      </c>
      <c r="B7" s="214">
        <v>1</v>
      </c>
      <c r="C7" s="228" t="s">
        <v>150</v>
      </c>
      <c r="D7" s="216">
        <v>1</v>
      </c>
      <c r="E7" s="215" t="s">
        <v>238</v>
      </c>
      <c r="F7" s="215" t="s">
        <v>4</v>
      </c>
      <c r="G7" s="217">
        <v>55.65</v>
      </c>
      <c r="H7" s="218">
        <f>(G7*100)/2429.76</f>
        <v>2.2903496641643617</v>
      </c>
      <c r="I7" s="217">
        <f>(422.16*H7)/100</f>
        <v>9.66894014223627</v>
      </c>
      <c r="J7" s="217">
        <f t="shared" si="0"/>
        <v>65.31894014223627</v>
      </c>
      <c r="K7" s="219">
        <v>1420</v>
      </c>
      <c r="L7" s="219">
        <v>700</v>
      </c>
      <c r="M7" s="236">
        <f>J7*L7</f>
        <v>45723.25809956539</v>
      </c>
      <c r="N7" s="220"/>
    </row>
    <row r="8" spans="1:14" s="14" customFormat="1" ht="45">
      <c r="A8" s="14">
        <v>4</v>
      </c>
      <c r="B8" s="214">
        <v>1</v>
      </c>
      <c r="C8" s="228" t="s">
        <v>151</v>
      </c>
      <c r="D8" s="216">
        <v>0</v>
      </c>
      <c r="E8" s="215" t="s">
        <v>238</v>
      </c>
      <c r="F8" s="215" t="s">
        <v>5</v>
      </c>
      <c r="G8" s="217">
        <v>46.61</v>
      </c>
      <c r="H8" s="218">
        <f>(G8*100)/2429.76</f>
        <v>1.9182964572632686</v>
      </c>
      <c r="I8" s="217">
        <f>(422.16*H8)/100</f>
        <v>8.098280323982614</v>
      </c>
      <c r="J8" s="217">
        <f t="shared" si="0"/>
        <v>54.70828032398261</v>
      </c>
      <c r="K8" s="219">
        <v>1420</v>
      </c>
      <c r="L8" s="219">
        <v>700</v>
      </c>
      <c r="M8" s="236">
        <f>J8*L8</f>
        <v>38295.79622678783</v>
      </c>
      <c r="N8" s="220"/>
    </row>
    <row r="9" spans="1:14" s="14" customFormat="1" ht="45">
      <c r="A9" s="14">
        <v>5</v>
      </c>
      <c r="B9" s="214">
        <v>1</v>
      </c>
      <c r="C9" s="228" t="s">
        <v>152</v>
      </c>
      <c r="D9" s="216">
        <v>1</v>
      </c>
      <c r="E9" s="215" t="s">
        <v>232</v>
      </c>
      <c r="F9" s="215" t="s">
        <v>4</v>
      </c>
      <c r="G9" s="217">
        <v>45.85</v>
      </c>
      <c r="H9" s="218">
        <f>(G9*100)/2429.76</f>
        <v>1.8870176478335308</v>
      </c>
      <c r="I9" s="217">
        <f>(422.16*H9)/100</f>
        <v>7.966233702094034</v>
      </c>
      <c r="J9" s="217">
        <f t="shared" si="0"/>
        <v>53.81623370209404</v>
      </c>
      <c r="K9" s="219">
        <v>1400</v>
      </c>
      <c r="L9" s="219">
        <v>700</v>
      </c>
      <c r="M9" s="236">
        <f>J9*L9</f>
        <v>37671.36359146583</v>
      </c>
      <c r="N9" s="220"/>
    </row>
    <row r="10" spans="1:14" s="14" customFormat="1" ht="45">
      <c r="A10" s="14">
        <v>6</v>
      </c>
      <c r="B10" s="214">
        <v>2</v>
      </c>
      <c r="C10" s="228" t="s">
        <v>153</v>
      </c>
      <c r="D10" s="216">
        <v>1</v>
      </c>
      <c r="E10" s="215" t="s">
        <v>232</v>
      </c>
      <c r="F10" s="215" t="s">
        <v>4</v>
      </c>
      <c r="G10" s="217">
        <v>45.85</v>
      </c>
      <c r="H10" s="218">
        <f aca="true" t="shared" si="1" ref="H10:H21">(G10*100)/2429.76</f>
        <v>1.8870176478335308</v>
      </c>
      <c r="I10" s="217">
        <f aca="true" t="shared" si="2" ref="I10:I21">(422.16*H10)/100</f>
        <v>7.966233702094034</v>
      </c>
      <c r="J10" s="217">
        <f t="shared" si="0"/>
        <v>53.81623370209404</v>
      </c>
      <c r="K10" s="219">
        <v>1400</v>
      </c>
      <c r="L10" s="219">
        <v>700</v>
      </c>
      <c r="M10" s="236">
        <f aca="true" t="shared" si="3" ref="M10:M21">J10*L10</f>
        <v>37671.36359146583</v>
      </c>
      <c r="N10" s="220"/>
    </row>
    <row r="11" spans="1:14" s="14" customFormat="1" ht="45">
      <c r="A11" s="14">
        <v>7</v>
      </c>
      <c r="B11" s="214">
        <v>2</v>
      </c>
      <c r="C11" s="228" t="s">
        <v>154</v>
      </c>
      <c r="D11" s="216">
        <v>0</v>
      </c>
      <c r="E11" s="215" t="s">
        <v>232</v>
      </c>
      <c r="F11" s="215" t="s">
        <v>5</v>
      </c>
      <c r="G11" s="217">
        <v>46.61</v>
      </c>
      <c r="H11" s="218">
        <f t="shared" si="1"/>
        <v>1.9182964572632686</v>
      </c>
      <c r="I11" s="217">
        <f t="shared" si="2"/>
        <v>8.098280323982614</v>
      </c>
      <c r="J11" s="217">
        <f t="shared" si="0"/>
        <v>54.70828032398261</v>
      </c>
      <c r="K11" s="219">
        <v>1400</v>
      </c>
      <c r="L11" s="219">
        <v>900</v>
      </c>
      <c r="M11" s="236">
        <f t="shared" si="3"/>
        <v>49237.452291584355</v>
      </c>
      <c r="N11" s="220"/>
    </row>
    <row r="12" spans="1:14" s="14" customFormat="1" ht="45">
      <c r="A12" s="14">
        <v>8</v>
      </c>
      <c r="B12" s="214">
        <v>2</v>
      </c>
      <c r="C12" s="228" t="s">
        <v>155</v>
      </c>
      <c r="D12" s="216">
        <v>1</v>
      </c>
      <c r="E12" s="215" t="s">
        <v>232</v>
      </c>
      <c r="F12" s="215" t="s">
        <v>4</v>
      </c>
      <c r="G12" s="217">
        <v>65.81</v>
      </c>
      <c r="H12" s="218">
        <f t="shared" si="1"/>
        <v>2.708497958646121</v>
      </c>
      <c r="I12" s="217">
        <f t="shared" si="2"/>
        <v>11.434194982220465</v>
      </c>
      <c r="J12" s="217">
        <f t="shared" si="0"/>
        <v>77.24419498222046</v>
      </c>
      <c r="K12" s="219">
        <v>1400</v>
      </c>
      <c r="L12" s="219">
        <v>900</v>
      </c>
      <c r="M12" s="236">
        <f t="shared" si="3"/>
        <v>69519.77548399841</v>
      </c>
      <c r="N12" s="220"/>
    </row>
    <row r="13" spans="1:14" s="14" customFormat="1" ht="45">
      <c r="A13" s="14">
        <v>9</v>
      </c>
      <c r="B13" s="214">
        <v>2</v>
      </c>
      <c r="C13" s="228" t="s">
        <v>156</v>
      </c>
      <c r="D13" s="216">
        <v>1</v>
      </c>
      <c r="E13" s="215" t="s">
        <v>232</v>
      </c>
      <c r="F13" s="215" t="s">
        <v>4</v>
      </c>
      <c r="G13" s="217">
        <v>64.08</v>
      </c>
      <c r="H13" s="218">
        <f t="shared" si="1"/>
        <v>2.6372975108652703</v>
      </c>
      <c r="I13" s="217">
        <f t="shared" si="2"/>
        <v>11.133615171868826</v>
      </c>
      <c r="J13" s="217">
        <f t="shared" si="0"/>
        <v>75.21361517186882</v>
      </c>
      <c r="K13" s="219">
        <v>1400</v>
      </c>
      <c r="L13" s="219">
        <v>800</v>
      </c>
      <c r="M13" s="236">
        <f t="shared" si="3"/>
        <v>60170.89213749506</v>
      </c>
      <c r="N13" s="220"/>
    </row>
    <row r="14" spans="1:14" s="14" customFormat="1" ht="45">
      <c r="A14" s="14">
        <v>10</v>
      </c>
      <c r="B14" s="214">
        <v>2</v>
      </c>
      <c r="C14" s="228" t="s">
        <v>157</v>
      </c>
      <c r="D14" s="216">
        <v>1</v>
      </c>
      <c r="E14" s="215" t="s">
        <v>233</v>
      </c>
      <c r="F14" s="215" t="s">
        <v>4</v>
      </c>
      <c r="G14" s="217">
        <v>51.89</v>
      </c>
      <c r="H14" s="218">
        <f t="shared" si="1"/>
        <v>2.135601870143553</v>
      </c>
      <c r="I14" s="217">
        <f t="shared" si="2"/>
        <v>9.015656854998024</v>
      </c>
      <c r="J14" s="217">
        <f t="shared" si="0"/>
        <v>60.90565685499803</v>
      </c>
      <c r="K14" s="219">
        <v>1400</v>
      </c>
      <c r="L14" s="219">
        <v>800</v>
      </c>
      <c r="M14" s="236">
        <f t="shared" si="3"/>
        <v>48724.525483998426</v>
      </c>
      <c r="N14" s="220"/>
    </row>
    <row r="15" spans="1:14" s="14" customFormat="1" ht="45">
      <c r="A15" s="14">
        <v>11</v>
      </c>
      <c r="B15" s="214">
        <v>2</v>
      </c>
      <c r="C15" s="228" t="s">
        <v>158</v>
      </c>
      <c r="D15" s="216">
        <v>1</v>
      </c>
      <c r="E15" s="215" t="s">
        <v>233</v>
      </c>
      <c r="F15" s="215" t="s">
        <v>4</v>
      </c>
      <c r="G15" s="217">
        <v>46.73</v>
      </c>
      <c r="H15" s="218">
        <f t="shared" si="1"/>
        <v>1.9232352166469115</v>
      </c>
      <c r="I15" s="217">
        <f t="shared" si="2"/>
        <v>8.119129790596602</v>
      </c>
      <c r="J15" s="217">
        <f t="shared" si="0"/>
        <v>54.8491297905966</v>
      </c>
      <c r="K15" s="219">
        <v>1400</v>
      </c>
      <c r="L15" s="219">
        <v>800</v>
      </c>
      <c r="M15" s="236">
        <f t="shared" si="3"/>
        <v>43879.30383247728</v>
      </c>
      <c r="N15" s="220"/>
    </row>
    <row r="16" spans="1:14" s="14" customFormat="1" ht="45">
      <c r="A16" s="14">
        <v>12</v>
      </c>
      <c r="B16" s="214">
        <v>2</v>
      </c>
      <c r="C16" s="228" t="s">
        <v>159</v>
      </c>
      <c r="D16" s="216">
        <v>1</v>
      </c>
      <c r="E16" s="215" t="s">
        <v>233</v>
      </c>
      <c r="F16" s="215" t="s">
        <v>4</v>
      </c>
      <c r="G16" s="217">
        <v>46.73</v>
      </c>
      <c r="H16" s="218">
        <f t="shared" si="1"/>
        <v>1.9232352166469115</v>
      </c>
      <c r="I16" s="217">
        <f t="shared" si="2"/>
        <v>8.119129790596602</v>
      </c>
      <c r="J16" s="217">
        <f t="shared" si="0"/>
        <v>54.8491297905966</v>
      </c>
      <c r="K16" s="219">
        <v>1400</v>
      </c>
      <c r="L16" s="219">
        <v>800</v>
      </c>
      <c r="M16" s="236">
        <f t="shared" si="3"/>
        <v>43879.30383247728</v>
      </c>
      <c r="N16" s="220"/>
    </row>
    <row r="17" spans="1:14" s="14" customFormat="1" ht="45">
      <c r="A17" s="14">
        <v>13</v>
      </c>
      <c r="B17" s="214">
        <v>2</v>
      </c>
      <c r="C17" s="228" t="s">
        <v>160</v>
      </c>
      <c r="D17" s="216">
        <v>1</v>
      </c>
      <c r="E17" s="215" t="s">
        <v>233</v>
      </c>
      <c r="F17" s="215" t="s">
        <v>4</v>
      </c>
      <c r="G17" s="217">
        <v>52.94</v>
      </c>
      <c r="H17" s="218">
        <f t="shared" si="1"/>
        <v>2.178816014750428</v>
      </c>
      <c r="I17" s="217">
        <f t="shared" si="2"/>
        <v>9.198089687870407</v>
      </c>
      <c r="J17" s="217">
        <f t="shared" si="0"/>
        <v>62.138089687870405</v>
      </c>
      <c r="K17" s="219">
        <v>1400</v>
      </c>
      <c r="L17" s="219">
        <v>800</v>
      </c>
      <c r="M17" s="236">
        <f t="shared" si="3"/>
        <v>49710.471750296325</v>
      </c>
      <c r="N17" s="220"/>
    </row>
    <row r="18" spans="1:14" s="14" customFormat="1" ht="45">
      <c r="A18" s="14">
        <v>14</v>
      </c>
      <c r="B18" s="214">
        <v>2</v>
      </c>
      <c r="C18" s="215" t="s">
        <v>161</v>
      </c>
      <c r="D18" s="216">
        <v>1</v>
      </c>
      <c r="E18" s="215" t="s">
        <v>233</v>
      </c>
      <c r="F18" s="215" t="s">
        <v>4</v>
      </c>
      <c r="G18" s="217">
        <v>52.52</v>
      </c>
      <c r="H18" s="218">
        <f t="shared" si="1"/>
        <v>2.161530356907678</v>
      </c>
      <c r="I18" s="217">
        <f t="shared" si="2"/>
        <v>9.125116554721455</v>
      </c>
      <c r="J18" s="217">
        <f t="shared" si="0"/>
        <v>61.645116554721454</v>
      </c>
      <c r="K18" s="219">
        <v>1420</v>
      </c>
      <c r="L18" s="219">
        <v>900</v>
      </c>
      <c r="M18" s="236">
        <f t="shared" si="3"/>
        <v>55480.60489924931</v>
      </c>
      <c r="N18" s="220"/>
    </row>
    <row r="19" spans="1:14" s="14" customFormat="1" ht="45">
      <c r="A19" s="14">
        <v>15</v>
      </c>
      <c r="B19" s="214">
        <v>2</v>
      </c>
      <c r="C19" s="228" t="s">
        <v>162</v>
      </c>
      <c r="D19" s="216">
        <v>1</v>
      </c>
      <c r="E19" s="215" t="s">
        <v>233</v>
      </c>
      <c r="F19" s="215" t="s">
        <v>4</v>
      </c>
      <c r="G19" s="217">
        <v>55.65</v>
      </c>
      <c r="H19" s="218">
        <f t="shared" si="1"/>
        <v>2.2903496641643617</v>
      </c>
      <c r="I19" s="217">
        <f t="shared" si="2"/>
        <v>9.66894014223627</v>
      </c>
      <c r="J19" s="217">
        <f t="shared" si="0"/>
        <v>65.31894014223627</v>
      </c>
      <c r="K19" s="219">
        <v>1420</v>
      </c>
      <c r="L19" s="219">
        <v>900</v>
      </c>
      <c r="M19" s="236">
        <f t="shared" si="3"/>
        <v>58787.04612801265</v>
      </c>
      <c r="N19" s="220"/>
    </row>
    <row r="20" spans="1:14" s="14" customFormat="1" ht="45">
      <c r="A20" s="14">
        <v>16</v>
      </c>
      <c r="B20" s="214">
        <v>2</v>
      </c>
      <c r="C20" s="228" t="s">
        <v>163</v>
      </c>
      <c r="D20" s="216">
        <v>0</v>
      </c>
      <c r="E20" s="215" t="s">
        <v>233</v>
      </c>
      <c r="F20" s="215" t="s">
        <v>5</v>
      </c>
      <c r="G20" s="217">
        <v>46.61</v>
      </c>
      <c r="H20" s="218">
        <f t="shared" si="1"/>
        <v>1.9182964572632686</v>
      </c>
      <c r="I20" s="217">
        <f t="shared" si="2"/>
        <v>8.098280323982614</v>
      </c>
      <c r="J20" s="217">
        <f t="shared" si="0"/>
        <v>54.70828032398261</v>
      </c>
      <c r="K20" s="219">
        <v>1420</v>
      </c>
      <c r="L20" s="219">
        <v>900</v>
      </c>
      <c r="M20" s="236">
        <f t="shared" si="3"/>
        <v>49237.452291584355</v>
      </c>
      <c r="N20" s="220"/>
    </row>
    <row r="21" spans="1:14" s="14" customFormat="1" ht="45">
      <c r="A21" s="14">
        <v>17</v>
      </c>
      <c r="B21" s="214">
        <v>2</v>
      </c>
      <c r="C21" s="228" t="s">
        <v>164</v>
      </c>
      <c r="D21" s="216">
        <v>1</v>
      </c>
      <c r="E21" s="215" t="s">
        <v>233</v>
      </c>
      <c r="F21" s="215" t="s">
        <v>4</v>
      </c>
      <c r="G21" s="217">
        <v>45.85</v>
      </c>
      <c r="H21" s="218">
        <f t="shared" si="1"/>
        <v>1.8870176478335308</v>
      </c>
      <c r="I21" s="217">
        <f t="shared" si="2"/>
        <v>7.966233702094034</v>
      </c>
      <c r="J21" s="217">
        <f t="shared" si="0"/>
        <v>53.81623370209404</v>
      </c>
      <c r="K21" s="219">
        <v>1400</v>
      </c>
      <c r="L21" s="219">
        <v>900</v>
      </c>
      <c r="M21" s="236">
        <f t="shared" si="3"/>
        <v>48434.610331884636</v>
      </c>
      <c r="N21" s="220"/>
    </row>
    <row r="22" spans="1:14" s="14" customFormat="1" ht="45">
      <c r="A22" s="14">
        <v>18</v>
      </c>
      <c r="B22" s="214">
        <v>3</v>
      </c>
      <c r="C22" s="228" t="s">
        <v>165</v>
      </c>
      <c r="D22" s="216">
        <v>1</v>
      </c>
      <c r="E22" s="215" t="s">
        <v>232</v>
      </c>
      <c r="F22" s="215" t="s">
        <v>4</v>
      </c>
      <c r="G22" s="217">
        <v>45.85</v>
      </c>
      <c r="H22" s="218">
        <f aca="true" t="shared" si="4" ref="H22:H33">(G22*100)/2429.76</f>
        <v>1.8870176478335308</v>
      </c>
      <c r="I22" s="217">
        <f aca="true" t="shared" si="5" ref="I22:I33">(422.16*H22)/100</f>
        <v>7.966233702094034</v>
      </c>
      <c r="J22" s="217">
        <f t="shared" si="0"/>
        <v>53.81623370209404</v>
      </c>
      <c r="K22" s="219">
        <v>1400</v>
      </c>
      <c r="L22" s="219">
        <v>900</v>
      </c>
      <c r="M22" s="236">
        <f aca="true" t="shared" si="6" ref="M22:M33">J22*L22</f>
        <v>48434.610331884636</v>
      </c>
      <c r="N22" s="220"/>
    </row>
    <row r="23" spans="1:14" s="14" customFormat="1" ht="45">
      <c r="A23" s="14">
        <v>19</v>
      </c>
      <c r="B23" s="214">
        <v>3</v>
      </c>
      <c r="C23" s="215" t="s">
        <v>166</v>
      </c>
      <c r="D23" s="216">
        <v>0</v>
      </c>
      <c r="E23" s="215" t="s">
        <v>232</v>
      </c>
      <c r="F23" s="215" t="s">
        <v>5</v>
      </c>
      <c r="G23" s="217">
        <v>46.61</v>
      </c>
      <c r="H23" s="218">
        <f t="shared" si="4"/>
        <v>1.9182964572632686</v>
      </c>
      <c r="I23" s="217">
        <f t="shared" si="5"/>
        <v>8.098280323982614</v>
      </c>
      <c r="J23" s="217">
        <f t="shared" si="0"/>
        <v>54.70828032398261</v>
      </c>
      <c r="K23" s="219">
        <v>1400</v>
      </c>
      <c r="L23" s="219">
        <v>900</v>
      </c>
      <c r="M23" s="236">
        <f t="shared" si="6"/>
        <v>49237.452291584355</v>
      </c>
      <c r="N23" s="220"/>
    </row>
    <row r="24" spans="1:14" s="14" customFormat="1" ht="45">
      <c r="A24" s="14">
        <v>20</v>
      </c>
      <c r="B24" s="214">
        <v>3</v>
      </c>
      <c r="C24" s="228" t="s">
        <v>167</v>
      </c>
      <c r="D24" s="216">
        <v>1</v>
      </c>
      <c r="E24" s="215" t="s">
        <v>232</v>
      </c>
      <c r="F24" s="215" t="s">
        <v>4</v>
      </c>
      <c r="G24" s="217">
        <v>55.65</v>
      </c>
      <c r="H24" s="218">
        <f t="shared" si="4"/>
        <v>2.2903496641643617</v>
      </c>
      <c r="I24" s="217">
        <f t="shared" si="5"/>
        <v>9.66894014223627</v>
      </c>
      <c r="J24" s="217">
        <f t="shared" si="0"/>
        <v>65.31894014223627</v>
      </c>
      <c r="K24" s="219">
        <v>1400</v>
      </c>
      <c r="L24" s="219">
        <v>900</v>
      </c>
      <c r="M24" s="236">
        <f t="shared" si="6"/>
        <v>58787.04612801265</v>
      </c>
      <c r="N24" s="220"/>
    </row>
    <row r="25" spans="1:14" s="14" customFormat="1" ht="45">
      <c r="A25" s="14">
        <v>21</v>
      </c>
      <c r="B25" s="214">
        <v>3</v>
      </c>
      <c r="C25" s="228" t="s">
        <v>168</v>
      </c>
      <c r="D25" s="216">
        <v>1</v>
      </c>
      <c r="E25" s="215" t="s">
        <v>232</v>
      </c>
      <c r="F25" s="215" t="s">
        <v>4</v>
      </c>
      <c r="G25" s="217">
        <v>50.87</v>
      </c>
      <c r="H25" s="218">
        <f t="shared" si="4"/>
        <v>2.093622415382589</v>
      </c>
      <c r="I25" s="217">
        <f t="shared" si="5"/>
        <v>8.838436388779138</v>
      </c>
      <c r="J25" s="217">
        <f t="shared" si="0"/>
        <v>59.708436388779134</v>
      </c>
      <c r="K25" s="219">
        <v>1400</v>
      </c>
      <c r="L25" s="219">
        <v>800</v>
      </c>
      <c r="M25" s="236">
        <f t="shared" si="6"/>
        <v>47766.74911102331</v>
      </c>
      <c r="N25" s="220"/>
    </row>
    <row r="26" spans="1:14" s="14" customFormat="1" ht="45">
      <c r="A26" s="14">
        <v>22</v>
      </c>
      <c r="B26" s="214">
        <v>3</v>
      </c>
      <c r="C26" s="228" t="s">
        <v>169</v>
      </c>
      <c r="D26" s="216">
        <v>1</v>
      </c>
      <c r="E26" s="215" t="s">
        <v>233</v>
      </c>
      <c r="F26" s="215" t="s">
        <v>4</v>
      </c>
      <c r="G26" s="217">
        <v>51.9</v>
      </c>
      <c r="H26" s="218">
        <f t="shared" si="4"/>
        <v>2.136013433425523</v>
      </c>
      <c r="I26" s="217">
        <f t="shared" si="5"/>
        <v>9.01739431054919</v>
      </c>
      <c r="J26" s="217">
        <f t="shared" si="0"/>
        <v>60.917394310549184</v>
      </c>
      <c r="K26" s="219">
        <v>1400</v>
      </c>
      <c r="L26" s="219">
        <v>800</v>
      </c>
      <c r="M26" s="236">
        <f t="shared" si="6"/>
        <v>48733.91544843935</v>
      </c>
      <c r="N26" s="220"/>
    </row>
    <row r="27" spans="1:14" s="14" customFormat="1" ht="45">
      <c r="A27" s="14">
        <v>23</v>
      </c>
      <c r="B27" s="214">
        <v>3</v>
      </c>
      <c r="C27" s="228" t="s">
        <v>170</v>
      </c>
      <c r="D27" s="216">
        <v>1</v>
      </c>
      <c r="E27" s="215" t="s">
        <v>233</v>
      </c>
      <c r="F27" s="215" t="s">
        <v>4</v>
      </c>
      <c r="G27" s="217">
        <v>46.73</v>
      </c>
      <c r="H27" s="218">
        <f t="shared" si="4"/>
        <v>1.9232352166469115</v>
      </c>
      <c r="I27" s="217">
        <f t="shared" si="5"/>
        <v>8.119129790596602</v>
      </c>
      <c r="J27" s="217">
        <f t="shared" si="0"/>
        <v>54.8491297905966</v>
      </c>
      <c r="K27" s="219">
        <v>1400</v>
      </c>
      <c r="L27" s="219">
        <v>800</v>
      </c>
      <c r="M27" s="236">
        <f t="shared" si="6"/>
        <v>43879.30383247728</v>
      </c>
      <c r="N27" s="220"/>
    </row>
    <row r="28" spans="1:14" s="14" customFormat="1" ht="45">
      <c r="A28" s="14">
        <v>24</v>
      </c>
      <c r="B28" s="214">
        <v>3</v>
      </c>
      <c r="C28" s="228" t="s">
        <v>171</v>
      </c>
      <c r="D28" s="216">
        <v>1</v>
      </c>
      <c r="E28" s="215" t="s">
        <v>233</v>
      </c>
      <c r="F28" s="215" t="s">
        <v>4</v>
      </c>
      <c r="G28" s="217">
        <v>46.73</v>
      </c>
      <c r="H28" s="218">
        <f t="shared" si="4"/>
        <v>1.9232352166469115</v>
      </c>
      <c r="I28" s="217">
        <f t="shared" si="5"/>
        <v>8.119129790596602</v>
      </c>
      <c r="J28" s="217">
        <f t="shared" si="0"/>
        <v>54.8491297905966</v>
      </c>
      <c r="K28" s="219">
        <v>1400</v>
      </c>
      <c r="L28" s="219">
        <v>800</v>
      </c>
      <c r="M28" s="236">
        <f t="shared" si="6"/>
        <v>43879.30383247728</v>
      </c>
      <c r="N28" s="220"/>
    </row>
    <row r="29" spans="1:14" s="14" customFormat="1" ht="45">
      <c r="A29" s="14">
        <v>25</v>
      </c>
      <c r="B29" s="214">
        <v>3</v>
      </c>
      <c r="C29" s="228" t="s">
        <v>172</v>
      </c>
      <c r="D29" s="216">
        <v>1</v>
      </c>
      <c r="E29" s="215" t="s">
        <v>233</v>
      </c>
      <c r="F29" s="215" t="s">
        <v>4</v>
      </c>
      <c r="G29" s="217">
        <v>51.9</v>
      </c>
      <c r="H29" s="218">
        <f t="shared" si="4"/>
        <v>2.136013433425523</v>
      </c>
      <c r="I29" s="217">
        <f t="shared" si="5"/>
        <v>9.01739431054919</v>
      </c>
      <c r="J29" s="217">
        <f t="shared" si="0"/>
        <v>60.917394310549184</v>
      </c>
      <c r="K29" s="219">
        <v>1400</v>
      </c>
      <c r="L29" s="219">
        <v>800</v>
      </c>
      <c r="M29" s="236">
        <f t="shared" si="6"/>
        <v>48733.91544843935</v>
      </c>
      <c r="N29" s="220"/>
    </row>
    <row r="30" spans="1:14" s="36" customFormat="1" ht="45">
      <c r="A30" s="36">
        <v>26</v>
      </c>
      <c r="B30" s="115">
        <v>3</v>
      </c>
      <c r="C30" s="116" t="s">
        <v>173</v>
      </c>
      <c r="D30" s="117">
        <v>1</v>
      </c>
      <c r="E30" s="118" t="s">
        <v>233</v>
      </c>
      <c r="F30" s="118" t="s">
        <v>4</v>
      </c>
      <c r="G30" s="119">
        <v>50.87</v>
      </c>
      <c r="H30" s="120">
        <f t="shared" si="4"/>
        <v>2.093622415382589</v>
      </c>
      <c r="I30" s="119">
        <f t="shared" si="5"/>
        <v>8.838436388779138</v>
      </c>
      <c r="J30" s="119">
        <f t="shared" si="0"/>
        <v>59.708436388779134</v>
      </c>
      <c r="K30" s="121">
        <v>1420</v>
      </c>
      <c r="L30" s="121">
        <v>1420</v>
      </c>
      <c r="M30" s="122">
        <f t="shared" si="6"/>
        <v>84785.97967206637</v>
      </c>
      <c r="N30" s="123" t="s">
        <v>230</v>
      </c>
    </row>
    <row r="31" spans="1:14" s="14" customFormat="1" ht="45">
      <c r="A31" s="14">
        <v>27</v>
      </c>
      <c r="B31" s="214">
        <v>3</v>
      </c>
      <c r="C31" s="228" t="s">
        <v>174</v>
      </c>
      <c r="D31" s="216">
        <v>1</v>
      </c>
      <c r="E31" s="215" t="s">
        <v>233</v>
      </c>
      <c r="F31" s="215" t="s">
        <v>4</v>
      </c>
      <c r="G31" s="217">
        <v>55.65</v>
      </c>
      <c r="H31" s="218">
        <f t="shared" si="4"/>
        <v>2.2903496641643617</v>
      </c>
      <c r="I31" s="217">
        <f t="shared" si="5"/>
        <v>9.66894014223627</v>
      </c>
      <c r="J31" s="217">
        <f t="shared" si="0"/>
        <v>65.31894014223627</v>
      </c>
      <c r="K31" s="219">
        <v>1420</v>
      </c>
      <c r="L31" s="219">
        <v>900</v>
      </c>
      <c r="M31" s="236">
        <f t="shared" si="6"/>
        <v>58787.04612801265</v>
      </c>
      <c r="N31" s="152"/>
    </row>
    <row r="32" spans="1:14" s="14" customFormat="1" ht="45">
      <c r="A32" s="14">
        <v>28</v>
      </c>
      <c r="B32" s="214">
        <v>3</v>
      </c>
      <c r="C32" s="228" t="s">
        <v>175</v>
      </c>
      <c r="D32" s="216">
        <v>0</v>
      </c>
      <c r="E32" s="215" t="s">
        <v>233</v>
      </c>
      <c r="F32" s="215" t="s">
        <v>5</v>
      </c>
      <c r="G32" s="217">
        <v>46.61</v>
      </c>
      <c r="H32" s="218">
        <f t="shared" si="4"/>
        <v>1.9182964572632686</v>
      </c>
      <c r="I32" s="217">
        <f t="shared" si="5"/>
        <v>8.098280323982614</v>
      </c>
      <c r="J32" s="217">
        <f t="shared" si="0"/>
        <v>54.70828032398261</v>
      </c>
      <c r="K32" s="219">
        <v>1420</v>
      </c>
      <c r="L32" s="219">
        <v>900</v>
      </c>
      <c r="M32" s="236">
        <f t="shared" si="6"/>
        <v>49237.452291584355</v>
      </c>
      <c r="N32" s="152"/>
    </row>
    <row r="33" spans="1:14" s="14" customFormat="1" ht="45">
      <c r="A33" s="14">
        <v>29</v>
      </c>
      <c r="B33" s="214">
        <v>3</v>
      </c>
      <c r="C33" s="228" t="s">
        <v>176</v>
      </c>
      <c r="D33" s="216">
        <v>1</v>
      </c>
      <c r="E33" s="215" t="s">
        <v>233</v>
      </c>
      <c r="F33" s="215" t="s">
        <v>4</v>
      </c>
      <c r="G33" s="217">
        <v>45.85</v>
      </c>
      <c r="H33" s="218">
        <f t="shared" si="4"/>
        <v>1.8870176478335308</v>
      </c>
      <c r="I33" s="217">
        <f t="shared" si="5"/>
        <v>7.966233702094034</v>
      </c>
      <c r="J33" s="217">
        <f t="shared" si="0"/>
        <v>53.81623370209404</v>
      </c>
      <c r="K33" s="219">
        <v>1420</v>
      </c>
      <c r="L33" s="219">
        <v>900</v>
      </c>
      <c r="M33" s="236">
        <f t="shared" si="6"/>
        <v>48434.610331884636</v>
      </c>
      <c r="N33" s="152"/>
    </row>
    <row r="34" spans="1:14" s="14" customFormat="1" ht="45">
      <c r="A34" s="14">
        <v>30</v>
      </c>
      <c r="B34" s="214">
        <v>4</v>
      </c>
      <c r="C34" s="228" t="s">
        <v>177</v>
      </c>
      <c r="D34" s="216">
        <v>1</v>
      </c>
      <c r="E34" s="215" t="s">
        <v>232</v>
      </c>
      <c r="F34" s="215" t="s">
        <v>4</v>
      </c>
      <c r="G34" s="217">
        <v>45.85</v>
      </c>
      <c r="H34" s="218">
        <f aca="true" t="shared" si="7" ref="H34:H43">(G34*100)/2429.76</f>
        <v>1.8870176478335308</v>
      </c>
      <c r="I34" s="217">
        <f aca="true" t="shared" si="8" ref="I34:I43">(422.16*H34)/100</f>
        <v>7.966233702094034</v>
      </c>
      <c r="J34" s="217">
        <f aca="true" t="shared" si="9" ref="J34:J43">SUM(G34+I34)</f>
        <v>53.81623370209404</v>
      </c>
      <c r="K34" s="219">
        <v>1400</v>
      </c>
      <c r="L34" s="219">
        <v>850</v>
      </c>
      <c r="M34" s="236">
        <f aca="true" t="shared" si="10" ref="M34:M43">J34*L34</f>
        <v>45743.798646779935</v>
      </c>
      <c r="N34" s="152"/>
    </row>
    <row r="35" spans="1:14" s="14" customFormat="1" ht="45">
      <c r="A35" s="14">
        <v>31</v>
      </c>
      <c r="B35" s="214">
        <v>4</v>
      </c>
      <c r="C35" s="228" t="s">
        <v>178</v>
      </c>
      <c r="D35" s="216">
        <v>0</v>
      </c>
      <c r="E35" s="215" t="s">
        <v>232</v>
      </c>
      <c r="F35" s="215" t="s">
        <v>5</v>
      </c>
      <c r="G35" s="217">
        <v>46.61</v>
      </c>
      <c r="H35" s="218">
        <f t="shared" si="7"/>
        <v>1.9182964572632686</v>
      </c>
      <c r="I35" s="217">
        <f t="shared" si="8"/>
        <v>8.098280323982614</v>
      </c>
      <c r="J35" s="217">
        <f t="shared" si="9"/>
        <v>54.70828032398261</v>
      </c>
      <c r="K35" s="219">
        <v>1400</v>
      </c>
      <c r="L35" s="219">
        <v>850</v>
      </c>
      <c r="M35" s="236">
        <f t="shared" si="10"/>
        <v>46502.038275385225</v>
      </c>
      <c r="N35" s="152"/>
    </row>
    <row r="36" spans="1:14" s="14" customFormat="1" ht="45">
      <c r="A36" s="14">
        <v>32</v>
      </c>
      <c r="B36" s="214">
        <v>4</v>
      </c>
      <c r="C36" s="228" t="s">
        <v>179</v>
      </c>
      <c r="D36" s="216">
        <v>1</v>
      </c>
      <c r="E36" s="215" t="s">
        <v>232</v>
      </c>
      <c r="F36" s="215" t="s">
        <v>4</v>
      </c>
      <c r="G36" s="217">
        <v>68.36</v>
      </c>
      <c r="H36" s="218">
        <f t="shared" si="7"/>
        <v>2.8134465955485313</v>
      </c>
      <c r="I36" s="217">
        <f t="shared" si="8"/>
        <v>11.87724614776768</v>
      </c>
      <c r="J36" s="217">
        <f t="shared" si="9"/>
        <v>80.23724614776768</v>
      </c>
      <c r="K36" s="219">
        <v>1400</v>
      </c>
      <c r="L36" s="219">
        <v>850</v>
      </c>
      <c r="M36" s="236">
        <f t="shared" si="10"/>
        <v>68201.65922560253</v>
      </c>
      <c r="N36" s="152"/>
    </row>
    <row r="37" spans="1:14" s="14" customFormat="1" ht="45">
      <c r="A37" s="14">
        <v>33</v>
      </c>
      <c r="B37" s="214">
        <v>4</v>
      </c>
      <c r="C37" s="228" t="s">
        <v>180</v>
      </c>
      <c r="D37" s="216">
        <v>1</v>
      </c>
      <c r="E37" s="215" t="s">
        <v>232</v>
      </c>
      <c r="F37" s="215" t="s">
        <v>4</v>
      </c>
      <c r="G37" s="217">
        <v>78.39</v>
      </c>
      <c r="H37" s="218">
        <f t="shared" si="7"/>
        <v>3.226244567364678</v>
      </c>
      <c r="I37" s="217">
        <f t="shared" si="8"/>
        <v>13.619914065586725</v>
      </c>
      <c r="J37" s="217">
        <f t="shared" si="9"/>
        <v>92.00991406558673</v>
      </c>
      <c r="K37" s="219">
        <v>1400</v>
      </c>
      <c r="L37" s="219">
        <v>750</v>
      </c>
      <c r="M37" s="236">
        <f t="shared" si="10"/>
        <v>69007.43554919005</v>
      </c>
      <c r="N37" s="152"/>
    </row>
    <row r="38" spans="1:14" s="14" customFormat="1" ht="45">
      <c r="A38" s="14">
        <v>34</v>
      </c>
      <c r="B38" s="214">
        <v>4</v>
      </c>
      <c r="C38" s="228" t="s">
        <v>181</v>
      </c>
      <c r="D38" s="216">
        <v>1</v>
      </c>
      <c r="E38" s="215" t="s">
        <v>233</v>
      </c>
      <c r="F38" s="215" t="s">
        <v>4</v>
      </c>
      <c r="G38" s="217">
        <v>46.73</v>
      </c>
      <c r="H38" s="218">
        <f t="shared" si="7"/>
        <v>1.9232352166469115</v>
      </c>
      <c r="I38" s="217">
        <f t="shared" si="8"/>
        <v>8.119129790596602</v>
      </c>
      <c r="J38" s="217">
        <f t="shared" si="9"/>
        <v>54.8491297905966</v>
      </c>
      <c r="K38" s="219">
        <v>1400</v>
      </c>
      <c r="L38" s="219">
        <v>750</v>
      </c>
      <c r="M38" s="236">
        <f t="shared" si="10"/>
        <v>41136.84734294745</v>
      </c>
      <c r="N38" s="152"/>
    </row>
    <row r="39" spans="1:14" s="14" customFormat="1" ht="45">
      <c r="A39" s="14">
        <v>35</v>
      </c>
      <c r="B39" s="214">
        <v>4</v>
      </c>
      <c r="C39" s="228" t="s">
        <v>182</v>
      </c>
      <c r="D39" s="216">
        <v>1</v>
      </c>
      <c r="E39" s="215" t="s">
        <v>233</v>
      </c>
      <c r="F39" s="215" t="s">
        <v>4</v>
      </c>
      <c r="G39" s="217">
        <v>46.73</v>
      </c>
      <c r="H39" s="218">
        <f t="shared" si="7"/>
        <v>1.9232352166469115</v>
      </c>
      <c r="I39" s="217">
        <f t="shared" si="8"/>
        <v>8.119129790596602</v>
      </c>
      <c r="J39" s="217">
        <f t="shared" si="9"/>
        <v>54.8491297905966</v>
      </c>
      <c r="K39" s="219">
        <v>1400</v>
      </c>
      <c r="L39" s="219">
        <v>750</v>
      </c>
      <c r="M39" s="236">
        <f t="shared" si="10"/>
        <v>41136.84734294745</v>
      </c>
      <c r="N39" s="152"/>
    </row>
    <row r="40" spans="1:14" s="14" customFormat="1" ht="45">
      <c r="A40" s="14">
        <v>36</v>
      </c>
      <c r="B40" s="214">
        <v>4</v>
      </c>
      <c r="C40" s="228" t="s">
        <v>183</v>
      </c>
      <c r="D40" s="216">
        <v>1</v>
      </c>
      <c r="E40" s="215" t="s">
        <v>233</v>
      </c>
      <c r="F40" s="215" t="s">
        <v>4</v>
      </c>
      <c r="G40" s="217">
        <v>78.39</v>
      </c>
      <c r="H40" s="218">
        <f t="shared" si="7"/>
        <v>3.226244567364678</v>
      </c>
      <c r="I40" s="217">
        <f t="shared" si="8"/>
        <v>13.619914065586725</v>
      </c>
      <c r="J40" s="217">
        <f t="shared" si="9"/>
        <v>92.00991406558673</v>
      </c>
      <c r="K40" s="219">
        <v>1420</v>
      </c>
      <c r="L40" s="219">
        <v>750</v>
      </c>
      <c r="M40" s="236">
        <f t="shared" si="10"/>
        <v>69007.43554919005</v>
      </c>
      <c r="N40" s="152"/>
    </row>
    <row r="41" spans="1:14" s="14" customFormat="1" ht="45">
      <c r="A41" s="14">
        <v>37</v>
      </c>
      <c r="B41" s="214">
        <v>4</v>
      </c>
      <c r="C41" s="228" t="s">
        <v>184</v>
      </c>
      <c r="D41" s="216">
        <v>1</v>
      </c>
      <c r="E41" s="215" t="s">
        <v>233</v>
      </c>
      <c r="F41" s="215" t="s">
        <v>4</v>
      </c>
      <c r="G41" s="217">
        <v>71.09</v>
      </c>
      <c r="H41" s="218">
        <f t="shared" si="7"/>
        <v>2.925803371526406</v>
      </c>
      <c r="I41" s="217">
        <f t="shared" si="8"/>
        <v>12.351571513235877</v>
      </c>
      <c r="J41" s="217">
        <f t="shared" si="9"/>
        <v>83.44157151323589</v>
      </c>
      <c r="K41" s="219">
        <v>1420</v>
      </c>
      <c r="L41" s="219">
        <v>850</v>
      </c>
      <c r="M41" s="236">
        <f t="shared" si="10"/>
        <v>70925.3357862505</v>
      </c>
      <c r="N41" s="152"/>
    </row>
    <row r="42" spans="1:14" s="14" customFormat="1" ht="45">
      <c r="A42" s="14">
        <v>38</v>
      </c>
      <c r="B42" s="214">
        <v>4</v>
      </c>
      <c r="C42" s="228" t="s">
        <v>185</v>
      </c>
      <c r="D42" s="216">
        <v>0</v>
      </c>
      <c r="E42" s="215" t="s">
        <v>233</v>
      </c>
      <c r="F42" s="215" t="s">
        <v>5</v>
      </c>
      <c r="G42" s="217">
        <v>46.61</v>
      </c>
      <c r="H42" s="218">
        <f t="shared" si="7"/>
        <v>1.9182964572632686</v>
      </c>
      <c r="I42" s="217">
        <f t="shared" si="8"/>
        <v>8.098280323982614</v>
      </c>
      <c r="J42" s="217">
        <f t="shared" si="9"/>
        <v>54.70828032398261</v>
      </c>
      <c r="K42" s="219">
        <v>1420</v>
      </c>
      <c r="L42" s="219">
        <v>850</v>
      </c>
      <c r="M42" s="236">
        <f t="shared" si="10"/>
        <v>46502.038275385225</v>
      </c>
      <c r="N42" s="152"/>
    </row>
    <row r="43" spans="1:14" s="14" customFormat="1" ht="45.75" thickBot="1">
      <c r="A43" s="14">
        <v>39</v>
      </c>
      <c r="B43" s="229">
        <v>4</v>
      </c>
      <c r="C43" s="237" t="s">
        <v>186</v>
      </c>
      <c r="D43" s="231">
        <v>1</v>
      </c>
      <c r="E43" s="230" t="s">
        <v>233</v>
      </c>
      <c r="F43" s="230" t="s">
        <v>4</v>
      </c>
      <c r="G43" s="232">
        <v>45.85</v>
      </c>
      <c r="H43" s="233">
        <f t="shared" si="7"/>
        <v>1.8870176478335308</v>
      </c>
      <c r="I43" s="232">
        <f t="shared" si="8"/>
        <v>7.966233702094034</v>
      </c>
      <c r="J43" s="232">
        <f t="shared" si="9"/>
        <v>53.81623370209404</v>
      </c>
      <c r="K43" s="234">
        <v>1400</v>
      </c>
      <c r="L43" s="219">
        <v>850</v>
      </c>
      <c r="M43" s="238">
        <f t="shared" si="10"/>
        <v>45743.798646779935</v>
      </c>
      <c r="N43" s="153"/>
    </row>
    <row r="44" s="14" customFormat="1" ht="11.25" customHeight="1" thickTop="1"/>
    <row r="45" s="14" customFormat="1" ht="10.5" customHeight="1"/>
    <row r="46" s="14" customFormat="1" ht="10.5"/>
    <row r="47" s="14" customFormat="1" ht="10.5"/>
    <row r="48" s="14" customFormat="1" ht="11.25" customHeight="1"/>
    <row r="49" s="14" customFormat="1" ht="10.5" customHeight="1"/>
  </sheetData>
  <sheetProtection/>
  <mergeCells count="15">
    <mergeCell ref="B1:N1"/>
    <mergeCell ref="B2:N2"/>
    <mergeCell ref="I3:I4"/>
    <mergeCell ref="J3:J4"/>
    <mergeCell ref="B3:B4"/>
    <mergeCell ref="G3:G4"/>
    <mergeCell ref="N3:N4"/>
    <mergeCell ref="H3:H4"/>
    <mergeCell ref="K3:K4"/>
    <mergeCell ref="L3:L4"/>
    <mergeCell ref="M3:M4"/>
    <mergeCell ref="C3:C4"/>
    <mergeCell ref="D3:D4"/>
    <mergeCell ref="E3:E4"/>
    <mergeCell ref="F3:F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O22" sqref="O22"/>
    </sheetView>
  </sheetViews>
  <sheetFormatPr defaultColWidth="9.140625" defaultRowHeight="12.75"/>
  <cols>
    <col min="2" max="2" width="5.421875" style="0" customWidth="1"/>
    <col min="3" max="3" width="17.57421875" style="0" customWidth="1"/>
    <col min="4" max="4" width="12.8515625" style="0" customWidth="1"/>
    <col min="5" max="5" width="9.57421875" style="0" customWidth="1"/>
    <col min="6" max="6" width="27.57421875" style="0" customWidth="1"/>
    <col min="7" max="7" width="8.421875" style="0" customWidth="1"/>
    <col min="8" max="8" width="8.140625" style="0" customWidth="1"/>
    <col min="9" max="9" width="10.00390625" style="0" customWidth="1"/>
    <col min="10" max="10" width="11.8515625" style="0" customWidth="1"/>
    <col min="11" max="11" width="9.421875" style="0" customWidth="1"/>
    <col min="12" max="12" width="9.00390625" style="0" customWidth="1"/>
    <col min="13" max="13" width="10.28125" style="0" customWidth="1"/>
  </cols>
  <sheetData>
    <row r="1" spans="2:14" ht="113.2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 thickBot="1" thickTop="1">
      <c r="B2" s="268" t="s">
        <v>254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s="37" customFormat="1" ht="13.5" customHeight="1" thickTop="1">
      <c r="B3" s="270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s="37" customFormat="1" ht="56.2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36" customFormat="1" ht="45">
      <c r="A5" s="36">
        <v>1</v>
      </c>
      <c r="B5" s="39">
        <v>1</v>
      </c>
      <c r="C5" s="59" t="s">
        <v>188</v>
      </c>
      <c r="D5" s="41">
        <v>1</v>
      </c>
      <c r="E5" s="40" t="s">
        <v>233</v>
      </c>
      <c r="F5" s="40" t="s">
        <v>4</v>
      </c>
      <c r="G5" s="42">
        <v>60.59</v>
      </c>
      <c r="H5" s="43">
        <f aca="true" t="shared" si="0" ref="H5:H10">(G5*100)/1329.61</f>
        <v>4.5569753536751385</v>
      </c>
      <c r="I5" s="42">
        <f aca="true" t="shared" si="1" ref="I5:I10">(239.71*H5)/100</f>
        <v>10.923525620294674</v>
      </c>
      <c r="J5" s="42">
        <f>SUM(G5+I5)</f>
        <v>71.51352562029467</v>
      </c>
      <c r="K5" s="51">
        <v>1530</v>
      </c>
      <c r="L5" s="51">
        <v>1470</v>
      </c>
      <c r="M5" s="51">
        <f aca="true" t="shared" si="2" ref="M5:M10">J5*L5</f>
        <v>105124.88266183317</v>
      </c>
      <c r="N5" s="44"/>
    </row>
    <row r="6" spans="1:14" s="36" customFormat="1" ht="60">
      <c r="A6" s="36">
        <v>2</v>
      </c>
      <c r="B6" s="39">
        <v>1</v>
      </c>
      <c r="C6" s="59" t="s">
        <v>189</v>
      </c>
      <c r="D6" s="41">
        <v>0</v>
      </c>
      <c r="E6" s="40" t="s">
        <v>236</v>
      </c>
      <c r="F6" s="40" t="s">
        <v>5</v>
      </c>
      <c r="G6" s="42">
        <v>54.23</v>
      </c>
      <c r="H6" s="43">
        <f t="shared" si="0"/>
        <v>4.078639601086033</v>
      </c>
      <c r="I6" s="42">
        <f t="shared" si="1"/>
        <v>9.776906987763331</v>
      </c>
      <c r="J6" s="42">
        <f aca="true" t="shared" si="3" ref="J6:J22">SUM(G6+I6)</f>
        <v>64.00690698776333</v>
      </c>
      <c r="K6" s="51">
        <v>1530</v>
      </c>
      <c r="L6" s="51">
        <v>1470</v>
      </c>
      <c r="M6" s="51">
        <f t="shared" si="2"/>
        <v>94090.15327201209</v>
      </c>
      <c r="N6" s="44"/>
    </row>
    <row r="7" spans="1:14" s="36" customFormat="1" ht="45">
      <c r="A7" s="36">
        <v>3</v>
      </c>
      <c r="B7" s="39">
        <v>1</v>
      </c>
      <c r="C7" s="59" t="s">
        <v>190</v>
      </c>
      <c r="D7" s="41">
        <v>1</v>
      </c>
      <c r="E7" s="40" t="s">
        <v>236</v>
      </c>
      <c r="F7" s="40" t="s">
        <v>4</v>
      </c>
      <c r="G7" s="42">
        <v>49.53</v>
      </c>
      <c r="H7" s="43">
        <f t="shared" si="0"/>
        <v>3.725152488323644</v>
      </c>
      <c r="I7" s="42">
        <f t="shared" si="1"/>
        <v>8.929563029760608</v>
      </c>
      <c r="J7" s="42">
        <f t="shared" si="3"/>
        <v>58.45956302976061</v>
      </c>
      <c r="K7" s="51">
        <v>1530</v>
      </c>
      <c r="L7" s="51">
        <v>1470</v>
      </c>
      <c r="M7" s="51">
        <f t="shared" si="2"/>
        <v>85935.5576537481</v>
      </c>
      <c r="N7" s="44"/>
    </row>
    <row r="8" spans="1:14" s="36" customFormat="1" ht="45">
      <c r="A8" s="36">
        <v>4</v>
      </c>
      <c r="B8" s="39">
        <v>1</v>
      </c>
      <c r="C8" s="59" t="s">
        <v>191</v>
      </c>
      <c r="D8" s="41">
        <v>1</v>
      </c>
      <c r="E8" s="40" t="s">
        <v>236</v>
      </c>
      <c r="F8" s="40" t="s">
        <v>4</v>
      </c>
      <c r="G8" s="42">
        <v>53.86</v>
      </c>
      <c r="H8" s="43">
        <f t="shared" si="0"/>
        <v>4.050811892208994</v>
      </c>
      <c r="I8" s="42">
        <f t="shared" si="1"/>
        <v>9.71020118681418</v>
      </c>
      <c r="J8" s="42">
        <f t="shared" si="3"/>
        <v>63.57020118681418</v>
      </c>
      <c r="K8" s="51">
        <v>1530</v>
      </c>
      <c r="L8" s="51">
        <v>1470</v>
      </c>
      <c r="M8" s="51">
        <f t="shared" si="2"/>
        <v>93448.19574461685</v>
      </c>
      <c r="N8" s="44"/>
    </row>
    <row r="9" spans="1:14" s="36" customFormat="1" ht="45">
      <c r="A9" s="36">
        <v>5</v>
      </c>
      <c r="B9" s="39">
        <v>1</v>
      </c>
      <c r="C9" s="59" t="s">
        <v>192</v>
      </c>
      <c r="D9" s="41">
        <v>1</v>
      </c>
      <c r="E9" s="40" t="s">
        <v>233</v>
      </c>
      <c r="F9" s="40" t="s">
        <v>4</v>
      </c>
      <c r="G9" s="42">
        <v>53.86</v>
      </c>
      <c r="H9" s="43">
        <f t="shared" si="0"/>
        <v>4.050811892208994</v>
      </c>
      <c r="I9" s="42">
        <f t="shared" si="1"/>
        <v>9.71020118681418</v>
      </c>
      <c r="J9" s="42">
        <f t="shared" si="3"/>
        <v>63.57020118681418</v>
      </c>
      <c r="K9" s="51">
        <v>1530</v>
      </c>
      <c r="L9" s="51">
        <v>1470</v>
      </c>
      <c r="M9" s="51">
        <f t="shared" si="2"/>
        <v>93448.19574461685</v>
      </c>
      <c r="N9" s="44"/>
    </row>
    <row r="10" spans="1:14" s="36" customFormat="1" ht="45">
      <c r="A10" s="36">
        <v>6</v>
      </c>
      <c r="B10" s="39">
        <v>1</v>
      </c>
      <c r="C10" s="59" t="s">
        <v>193</v>
      </c>
      <c r="D10" s="41">
        <v>1</v>
      </c>
      <c r="E10" s="40" t="s">
        <v>233</v>
      </c>
      <c r="F10" s="40" t="s">
        <v>4</v>
      </c>
      <c r="G10" s="42">
        <v>48.63</v>
      </c>
      <c r="H10" s="43">
        <f t="shared" si="0"/>
        <v>3.6574634667308463</v>
      </c>
      <c r="I10" s="42">
        <f t="shared" si="1"/>
        <v>8.767305676100513</v>
      </c>
      <c r="J10" s="42">
        <f t="shared" si="3"/>
        <v>57.397305676100515</v>
      </c>
      <c r="K10" s="51">
        <v>1530</v>
      </c>
      <c r="L10" s="51">
        <v>1470</v>
      </c>
      <c r="M10" s="51">
        <f t="shared" si="2"/>
        <v>84374.03934386776</v>
      </c>
      <c r="N10" s="44"/>
    </row>
    <row r="11" spans="1:14" s="36" customFormat="1" ht="45">
      <c r="A11" s="36">
        <v>7</v>
      </c>
      <c r="B11" s="39">
        <v>2</v>
      </c>
      <c r="C11" s="59" t="s">
        <v>194</v>
      </c>
      <c r="D11" s="41">
        <v>1</v>
      </c>
      <c r="E11" s="40" t="s">
        <v>233</v>
      </c>
      <c r="F11" s="40" t="s">
        <v>4</v>
      </c>
      <c r="G11" s="42">
        <v>60.59</v>
      </c>
      <c r="H11" s="43">
        <f aca="true" t="shared" si="4" ref="H11:H16">(G11*100)/1329.61</f>
        <v>4.5569753536751385</v>
      </c>
      <c r="I11" s="42">
        <f aca="true" t="shared" si="5" ref="I11:I16">(239.71*H11)/100</f>
        <v>10.923525620294674</v>
      </c>
      <c r="J11" s="42">
        <f t="shared" si="3"/>
        <v>71.51352562029467</v>
      </c>
      <c r="K11" s="51">
        <v>1530</v>
      </c>
      <c r="L11" s="51">
        <v>1470</v>
      </c>
      <c r="M11" s="51">
        <f aca="true" t="shared" si="6" ref="M11:M16">J11*L11</f>
        <v>105124.88266183317</v>
      </c>
      <c r="N11" s="44"/>
    </row>
    <row r="12" spans="1:14" s="36" customFormat="1" ht="45">
      <c r="A12" s="36">
        <v>8</v>
      </c>
      <c r="B12" s="39">
        <v>2</v>
      </c>
      <c r="C12" s="59" t="s">
        <v>195</v>
      </c>
      <c r="D12" s="41">
        <v>1</v>
      </c>
      <c r="E12" s="40" t="s">
        <v>236</v>
      </c>
      <c r="F12" s="40" t="s">
        <v>4</v>
      </c>
      <c r="G12" s="42">
        <v>74.74</v>
      </c>
      <c r="H12" s="43">
        <f t="shared" si="4"/>
        <v>5.621197193161905</v>
      </c>
      <c r="I12" s="42">
        <f t="shared" si="5"/>
        <v>13.474571791728401</v>
      </c>
      <c r="J12" s="42">
        <f t="shared" si="3"/>
        <v>88.21457179172839</v>
      </c>
      <c r="K12" s="51">
        <v>1530</v>
      </c>
      <c r="L12" s="51">
        <v>1470</v>
      </c>
      <c r="M12" s="51">
        <f t="shared" si="6"/>
        <v>129675.42053384073</v>
      </c>
      <c r="N12" s="44"/>
    </row>
    <row r="13" spans="1:14" s="36" customFormat="1" ht="45">
      <c r="A13" s="36">
        <v>9</v>
      </c>
      <c r="B13" s="239">
        <v>2</v>
      </c>
      <c r="C13" s="240" t="s">
        <v>196</v>
      </c>
      <c r="D13" s="241">
        <v>1</v>
      </c>
      <c r="E13" s="242" t="s">
        <v>236</v>
      </c>
      <c r="F13" s="242" t="s">
        <v>4</v>
      </c>
      <c r="G13" s="243">
        <v>49.53</v>
      </c>
      <c r="H13" s="244">
        <f t="shared" si="4"/>
        <v>3.725152488323644</v>
      </c>
      <c r="I13" s="243">
        <f t="shared" si="5"/>
        <v>8.929563029760608</v>
      </c>
      <c r="J13" s="243">
        <f t="shared" si="3"/>
        <v>58.45956302976061</v>
      </c>
      <c r="K13" s="245">
        <v>1530</v>
      </c>
      <c r="L13" s="206">
        <v>1470</v>
      </c>
      <c r="M13" s="245">
        <f t="shared" si="6"/>
        <v>85935.5576537481</v>
      </c>
      <c r="N13" s="246"/>
    </row>
    <row r="14" spans="1:14" s="36" customFormat="1" ht="45">
      <c r="A14" s="36">
        <v>10</v>
      </c>
      <c r="B14" s="239">
        <v>2</v>
      </c>
      <c r="C14" s="240" t="s">
        <v>197</v>
      </c>
      <c r="D14" s="241">
        <v>1</v>
      </c>
      <c r="E14" s="242" t="s">
        <v>236</v>
      </c>
      <c r="F14" s="242" t="s">
        <v>4</v>
      </c>
      <c r="G14" s="243">
        <v>53.86</v>
      </c>
      <c r="H14" s="244">
        <f t="shared" si="4"/>
        <v>4.050811892208994</v>
      </c>
      <c r="I14" s="243">
        <f t="shared" si="5"/>
        <v>9.71020118681418</v>
      </c>
      <c r="J14" s="243">
        <f t="shared" si="3"/>
        <v>63.57020118681418</v>
      </c>
      <c r="K14" s="245">
        <v>1530</v>
      </c>
      <c r="L14" s="206">
        <v>1470</v>
      </c>
      <c r="M14" s="245">
        <f t="shared" si="6"/>
        <v>93448.19574461685</v>
      </c>
      <c r="N14" s="246"/>
    </row>
    <row r="15" spans="1:14" s="36" customFormat="1" ht="45">
      <c r="A15" s="36">
        <v>11</v>
      </c>
      <c r="B15" s="39">
        <v>2</v>
      </c>
      <c r="C15" s="59" t="s">
        <v>198</v>
      </c>
      <c r="D15" s="41">
        <v>1</v>
      </c>
      <c r="E15" s="40" t="s">
        <v>233</v>
      </c>
      <c r="F15" s="40" t="s">
        <v>4</v>
      </c>
      <c r="G15" s="42">
        <v>53.86</v>
      </c>
      <c r="H15" s="43">
        <f t="shared" si="4"/>
        <v>4.050811892208994</v>
      </c>
      <c r="I15" s="42">
        <f t="shared" si="5"/>
        <v>9.71020118681418</v>
      </c>
      <c r="J15" s="42">
        <f t="shared" si="3"/>
        <v>63.57020118681418</v>
      </c>
      <c r="K15" s="51">
        <v>1530</v>
      </c>
      <c r="L15" s="51">
        <v>1470</v>
      </c>
      <c r="M15" s="51">
        <f t="shared" si="6"/>
        <v>93448.19574461685</v>
      </c>
      <c r="N15" s="44"/>
    </row>
    <row r="16" spans="1:14" s="36" customFormat="1" ht="45">
      <c r="A16" s="36">
        <v>12</v>
      </c>
      <c r="B16" s="39">
        <v>2</v>
      </c>
      <c r="C16" s="59" t="s">
        <v>199</v>
      </c>
      <c r="D16" s="41">
        <v>1</v>
      </c>
      <c r="E16" s="40" t="s">
        <v>233</v>
      </c>
      <c r="F16" s="40" t="s">
        <v>4</v>
      </c>
      <c r="G16" s="42">
        <v>48.63</v>
      </c>
      <c r="H16" s="43">
        <f t="shared" si="4"/>
        <v>3.6574634667308463</v>
      </c>
      <c r="I16" s="42">
        <f t="shared" si="5"/>
        <v>8.767305676100513</v>
      </c>
      <c r="J16" s="42">
        <v>57.4</v>
      </c>
      <c r="K16" s="51">
        <v>1530</v>
      </c>
      <c r="L16" s="51">
        <v>1470</v>
      </c>
      <c r="M16" s="51">
        <f t="shared" si="6"/>
        <v>84378</v>
      </c>
      <c r="N16" s="44"/>
    </row>
    <row r="17" spans="1:14" s="36" customFormat="1" ht="45">
      <c r="A17" s="36">
        <v>13</v>
      </c>
      <c r="B17" s="133">
        <v>3</v>
      </c>
      <c r="C17" s="134" t="s">
        <v>200</v>
      </c>
      <c r="D17" s="135">
        <v>1</v>
      </c>
      <c r="E17" s="136" t="s">
        <v>239</v>
      </c>
      <c r="F17" s="136" t="s">
        <v>4</v>
      </c>
      <c r="G17" s="137">
        <v>59.49</v>
      </c>
      <c r="H17" s="138">
        <f aca="true" t="shared" si="7" ref="H17:H22">(G17*100)/1329.61</f>
        <v>4.474244327283941</v>
      </c>
      <c r="I17" s="137">
        <f aca="true" t="shared" si="8" ref="I17:I22">(239.71*H17)/100</f>
        <v>10.725211076932334</v>
      </c>
      <c r="J17" s="137">
        <f t="shared" si="3"/>
        <v>70.21521107693233</v>
      </c>
      <c r="K17" s="139">
        <v>1530</v>
      </c>
      <c r="L17" s="140">
        <v>1470</v>
      </c>
      <c r="M17" s="139">
        <f aca="true" t="shared" si="9" ref="M17:M22">J17*L17</f>
        <v>103216.36028309053</v>
      </c>
      <c r="N17" s="141"/>
    </row>
    <row r="18" spans="1:14" s="36" customFormat="1" ht="45">
      <c r="A18" s="36">
        <v>14</v>
      </c>
      <c r="B18" s="39">
        <v>3</v>
      </c>
      <c r="C18" s="59" t="s">
        <v>201</v>
      </c>
      <c r="D18" s="41">
        <v>1</v>
      </c>
      <c r="E18" s="40" t="s">
        <v>236</v>
      </c>
      <c r="F18" s="40" t="s">
        <v>4</v>
      </c>
      <c r="G18" s="42">
        <v>72.82</v>
      </c>
      <c r="H18" s="43">
        <f t="shared" si="7"/>
        <v>5.476793947097269</v>
      </c>
      <c r="I18" s="42">
        <f t="shared" si="8"/>
        <v>13.128422770586862</v>
      </c>
      <c r="J18" s="42">
        <f t="shared" si="3"/>
        <v>85.94842277058686</v>
      </c>
      <c r="K18" s="51">
        <v>1530</v>
      </c>
      <c r="L18" s="51">
        <v>1470</v>
      </c>
      <c r="M18" s="51">
        <f t="shared" si="9"/>
        <v>126344.18147276268</v>
      </c>
      <c r="N18" s="44"/>
    </row>
    <row r="19" spans="1:14" s="36" customFormat="1" ht="45">
      <c r="A19" s="36">
        <v>15</v>
      </c>
      <c r="B19" s="39">
        <v>3</v>
      </c>
      <c r="C19" s="59" t="s">
        <v>202</v>
      </c>
      <c r="D19" s="41">
        <v>1</v>
      </c>
      <c r="E19" s="40" t="s">
        <v>236</v>
      </c>
      <c r="F19" s="40" t="s">
        <v>4</v>
      </c>
      <c r="G19" s="42">
        <v>48.47</v>
      </c>
      <c r="H19" s="43">
        <f t="shared" si="7"/>
        <v>3.6454298628921267</v>
      </c>
      <c r="I19" s="42">
        <f t="shared" si="8"/>
        <v>8.738459924338718</v>
      </c>
      <c r="J19" s="42">
        <f t="shared" si="3"/>
        <v>57.20845992433872</v>
      </c>
      <c r="K19" s="51">
        <v>1530</v>
      </c>
      <c r="L19" s="51">
        <v>1470</v>
      </c>
      <c r="M19" s="51">
        <f t="shared" si="9"/>
        <v>84096.43608877792</v>
      </c>
      <c r="N19" s="44"/>
    </row>
    <row r="20" spans="1:14" s="36" customFormat="1" ht="45">
      <c r="A20" s="36">
        <v>16</v>
      </c>
      <c r="B20" s="115">
        <v>3</v>
      </c>
      <c r="C20" s="116" t="s">
        <v>203</v>
      </c>
      <c r="D20" s="117">
        <v>1</v>
      </c>
      <c r="E20" s="118" t="s">
        <v>236</v>
      </c>
      <c r="F20" s="118" t="s">
        <v>4</v>
      </c>
      <c r="G20" s="119">
        <v>52.8</v>
      </c>
      <c r="H20" s="120">
        <f t="shared" si="7"/>
        <v>3.971089266777476</v>
      </c>
      <c r="I20" s="119">
        <f t="shared" si="8"/>
        <v>9.519098081392288</v>
      </c>
      <c r="J20" s="119">
        <f t="shared" si="3"/>
        <v>62.31909808139228</v>
      </c>
      <c r="K20" s="121">
        <v>1530</v>
      </c>
      <c r="L20" s="97">
        <v>1470</v>
      </c>
      <c r="M20" s="121">
        <f t="shared" si="9"/>
        <v>91609.07417964666</v>
      </c>
      <c r="N20" s="123" t="s">
        <v>230</v>
      </c>
    </row>
    <row r="21" spans="1:14" s="36" customFormat="1" ht="45">
      <c r="A21" s="36">
        <v>17</v>
      </c>
      <c r="B21" s="115">
        <v>3</v>
      </c>
      <c r="C21" s="116" t="s">
        <v>204</v>
      </c>
      <c r="D21" s="117">
        <v>1</v>
      </c>
      <c r="E21" s="118" t="s">
        <v>239</v>
      </c>
      <c r="F21" s="118" t="s">
        <v>4</v>
      </c>
      <c r="G21" s="119">
        <v>52.8</v>
      </c>
      <c r="H21" s="120">
        <f t="shared" si="7"/>
        <v>3.971089266777476</v>
      </c>
      <c r="I21" s="119">
        <f t="shared" si="8"/>
        <v>9.519098081392288</v>
      </c>
      <c r="J21" s="119">
        <f t="shared" si="3"/>
        <v>62.31909808139228</v>
      </c>
      <c r="K21" s="121">
        <v>1530</v>
      </c>
      <c r="L21" s="97">
        <v>1470</v>
      </c>
      <c r="M21" s="121">
        <f t="shared" si="9"/>
        <v>91609.07417964666</v>
      </c>
      <c r="N21" s="123" t="s">
        <v>230</v>
      </c>
    </row>
    <row r="22" spans="1:14" s="36" customFormat="1" ht="45">
      <c r="A22" s="36">
        <v>18</v>
      </c>
      <c r="B22" s="239">
        <v>3</v>
      </c>
      <c r="C22" s="240" t="s">
        <v>205</v>
      </c>
      <c r="D22" s="241">
        <v>1</v>
      </c>
      <c r="E22" s="242" t="s">
        <v>239</v>
      </c>
      <c r="F22" s="242" t="s">
        <v>4</v>
      </c>
      <c r="G22" s="243">
        <v>47.58</v>
      </c>
      <c r="H22" s="244">
        <f t="shared" si="7"/>
        <v>3.5784929415392486</v>
      </c>
      <c r="I22" s="243">
        <f t="shared" si="8"/>
        <v>8.578005430163733</v>
      </c>
      <c r="J22" s="243">
        <f t="shared" si="3"/>
        <v>56.15800543016373</v>
      </c>
      <c r="K22" s="245">
        <v>1530</v>
      </c>
      <c r="L22" s="206">
        <v>1470</v>
      </c>
      <c r="M22" s="245">
        <f t="shared" si="9"/>
        <v>82552.2679823407</v>
      </c>
      <c r="N22" s="246"/>
    </row>
    <row r="23" spans="1:14" s="36" customFormat="1" ht="45">
      <c r="A23" s="36">
        <v>19</v>
      </c>
      <c r="B23" s="39">
        <v>4</v>
      </c>
      <c r="C23" s="59" t="s">
        <v>206</v>
      </c>
      <c r="D23" s="41">
        <v>1</v>
      </c>
      <c r="E23" s="40" t="s">
        <v>239</v>
      </c>
      <c r="F23" s="40" t="s">
        <v>4</v>
      </c>
      <c r="G23" s="42">
        <v>59.38</v>
      </c>
      <c r="H23" s="43">
        <f aca="true" t="shared" si="10" ref="H23:H28">(G23*100)/1329.61</f>
        <v>4.465971224644821</v>
      </c>
      <c r="I23" s="42">
        <f aca="true" t="shared" si="11" ref="I23:I28">(239.71*H23)/100</f>
        <v>10.7053796225961</v>
      </c>
      <c r="J23" s="42">
        <f aca="true" t="shared" si="12" ref="J23:J28">SUM(G23+I23)</f>
        <v>70.08537962259611</v>
      </c>
      <c r="K23" s="51">
        <v>1530</v>
      </c>
      <c r="L23" s="51">
        <v>1470</v>
      </c>
      <c r="M23" s="51">
        <f aca="true" t="shared" si="13" ref="M23:M28">J23*L23</f>
        <v>103025.50804521628</v>
      </c>
      <c r="N23" s="44"/>
    </row>
    <row r="24" spans="1:14" s="36" customFormat="1" ht="45">
      <c r="A24" s="36">
        <v>20</v>
      </c>
      <c r="B24" s="39">
        <v>4</v>
      </c>
      <c r="C24" s="59" t="s">
        <v>207</v>
      </c>
      <c r="D24" s="41">
        <v>1</v>
      </c>
      <c r="E24" s="40" t="s">
        <v>236</v>
      </c>
      <c r="F24" s="40" t="s">
        <v>4</v>
      </c>
      <c r="G24" s="42">
        <v>72.71</v>
      </c>
      <c r="H24" s="43">
        <f t="shared" si="10"/>
        <v>5.4685208444581495</v>
      </c>
      <c r="I24" s="42">
        <f t="shared" si="11"/>
        <v>13.108591316250632</v>
      </c>
      <c r="J24" s="42">
        <f t="shared" si="12"/>
        <v>85.81859131625063</v>
      </c>
      <c r="K24" s="51">
        <v>1530</v>
      </c>
      <c r="L24" s="51">
        <v>1470</v>
      </c>
      <c r="M24" s="51">
        <f t="shared" si="13"/>
        <v>126153.32923488843</v>
      </c>
      <c r="N24" s="44"/>
    </row>
    <row r="25" spans="1:14" s="36" customFormat="1" ht="45">
      <c r="A25" s="36">
        <v>21</v>
      </c>
      <c r="B25" s="39">
        <v>4</v>
      </c>
      <c r="C25" s="59" t="s">
        <v>208</v>
      </c>
      <c r="D25" s="41">
        <v>1</v>
      </c>
      <c r="E25" s="40" t="s">
        <v>236</v>
      </c>
      <c r="F25" s="40" t="s">
        <v>4</v>
      </c>
      <c r="G25" s="42">
        <v>48.47</v>
      </c>
      <c r="H25" s="43">
        <f t="shared" si="10"/>
        <v>3.6454298628921267</v>
      </c>
      <c r="I25" s="42">
        <f t="shared" si="11"/>
        <v>8.738459924338718</v>
      </c>
      <c r="J25" s="42">
        <f t="shared" si="12"/>
        <v>57.20845992433872</v>
      </c>
      <c r="K25" s="51">
        <v>1530</v>
      </c>
      <c r="L25" s="51">
        <v>1470</v>
      </c>
      <c r="M25" s="51">
        <f t="shared" si="13"/>
        <v>84096.43608877792</v>
      </c>
      <c r="N25" s="44"/>
    </row>
    <row r="26" spans="1:14" s="36" customFormat="1" ht="60">
      <c r="A26" s="36">
        <v>22</v>
      </c>
      <c r="B26" s="115">
        <v>4</v>
      </c>
      <c r="C26" s="116" t="s">
        <v>209</v>
      </c>
      <c r="D26" s="117">
        <v>0</v>
      </c>
      <c r="E26" s="118" t="s">
        <v>236</v>
      </c>
      <c r="F26" s="118" t="s">
        <v>5</v>
      </c>
      <c r="G26" s="119">
        <v>52.8</v>
      </c>
      <c r="H26" s="120">
        <f t="shared" si="10"/>
        <v>3.971089266777476</v>
      </c>
      <c r="I26" s="119">
        <f t="shared" si="11"/>
        <v>9.519098081392288</v>
      </c>
      <c r="J26" s="119">
        <f t="shared" si="12"/>
        <v>62.31909808139228</v>
      </c>
      <c r="K26" s="121">
        <v>1530</v>
      </c>
      <c r="L26" s="124">
        <v>1470</v>
      </c>
      <c r="M26" s="121">
        <f t="shared" si="13"/>
        <v>91609.07417964666</v>
      </c>
      <c r="N26" s="123" t="s">
        <v>230</v>
      </c>
    </row>
    <row r="27" spans="1:14" s="36" customFormat="1" ht="60">
      <c r="A27" s="36">
        <v>23</v>
      </c>
      <c r="B27" s="115">
        <v>4</v>
      </c>
      <c r="C27" s="116" t="s">
        <v>210</v>
      </c>
      <c r="D27" s="117">
        <v>0</v>
      </c>
      <c r="E27" s="118" t="s">
        <v>239</v>
      </c>
      <c r="F27" s="118" t="s">
        <v>5</v>
      </c>
      <c r="G27" s="119">
        <v>52.8</v>
      </c>
      <c r="H27" s="120">
        <f t="shared" si="10"/>
        <v>3.971089266777476</v>
      </c>
      <c r="I27" s="119">
        <f t="shared" si="11"/>
        <v>9.519098081392288</v>
      </c>
      <c r="J27" s="119">
        <f t="shared" si="12"/>
        <v>62.31909808139228</v>
      </c>
      <c r="K27" s="121">
        <v>1530</v>
      </c>
      <c r="L27" s="124">
        <v>1470</v>
      </c>
      <c r="M27" s="121">
        <f t="shared" si="13"/>
        <v>91609.07417964666</v>
      </c>
      <c r="N27" s="123" t="s">
        <v>230</v>
      </c>
    </row>
    <row r="28" spans="1:14" s="36" customFormat="1" ht="45.75" thickBot="1">
      <c r="A28" s="36">
        <v>24</v>
      </c>
      <c r="B28" s="125">
        <v>4</v>
      </c>
      <c r="C28" s="126" t="s">
        <v>211</v>
      </c>
      <c r="D28" s="127">
        <v>1</v>
      </c>
      <c r="E28" s="128" t="s">
        <v>239</v>
      </c>
      <c r="F28" s="128" t="s">
        <v>4</v>
      </c>
      <c r="G28" s="129">
        <v>47.58</v>
      </c>
      <c r="H28" s="130">
        <f t="shared" si="10"/>
        <v>3.5784929415392486</v>
      </c>
      <c r="I28" s="129">
        <f t="shared" si="11"/>
        <v>8.578005430163733</v>
      </c>
      <c r="J28" s="129">
        <f t="shared" si="12"/>
        <v>56.15800543016373</v>
      </c>
      <c r="K28" s="131">
        <v>1530</v>
      </c>
      <c r="L28" s="124">
        <v>1470</v>
      </c>
      <c r="M28" s="131">
        <f t="shared" si="13"/>
        <v>82552.2679823407</v>
      </c>
      <c r="N28" s="132" t="s">
        <v>230</v>
      </c>
    </row>
    <row r="29" spans="1:11" s="37" customFormat="1" ht="13.5" thickTop="1">
      <c r="A29" s="36"/>
      <c r="B29" s="58"/>
      <c r="C29" s="54"/>
      <c r="D29" s="54"/>
      <c r="E29" s="54"/>
      <c r="F29" s="54"/>
      <c r="G29" s="60"/>
      <c r="H29" s="61"/>
      <c r="I29" s="60"/>
      <c r="J29" s="60"/>
      <c r="K29" s="60"/>
    </row>
    <row r="30" spans="2:11" s="37" customFormat="1" ht="12.75">
      <c r="B30" s="271"/>
      <c r="C30" s="271"/>
      <c r="D30" s="271"/>
      <c r="E30" s="271"/>
      <c r="F30" s="271"/>
      <c r="G30" s="271"/>
      <c r="H30" s="271"/>
      <c r="I30" s="271"/>
      <c r="J30" s="271"/>
      <c r="K30" s="53"/>
    </row>
    <row r="31" spans="2:11" s="37" customFormat="1" ht="12.75">
      <c r="B31" s="54"/>
      <c r="C31" s="54"/>
      <c r="D31" s="54"/>
      <c r="E31" s="54"/>
      <c r="F31" s="54"/>
      <c r="G31" s="54"/>
      <c r="H31" s="55"/>
      <c r="I31" s="54"/>
      <c r="J31" s="54"/>
      <c r="K31" s="54"/>
    </row>
    <row r="32" spans="2:11" s="37" customFormat="1" ht="12.75">
      <c r="B32" s="54"/>
      <c r="C32" s="54"/>
      <c r="D32" s="54"/>
      <c r="E32" s="54"/>
      <c r="F32" s="54"/>
      <c r="G32" s="54"/>
      <c r="H32" s="55"/>
      <c r="I32" s="54"/>
      <c r="J32" s="54"/>
      <c r="K32" s="54"/>
    </row>
    <row r="33" spans="2:11" s="37" customFormat="1" ht="12.75">
      <c r="B33" s="54"/>
      <c r="C33" s="56"/>
      <c r="D33" s="56"/>
      <c r="E33" s="56"/>
      <c r="F33" s="54"/>
      <c r="G33" s="54"/>
      <c r="H33" s="55"/>
      <c r="I33" s="54"/>
      <c r="J33" s="54"/>
      <c r="K33" s="54"/>
    </row>
    <row r="34" spans="2:11" s="37" customFormat="1" ht="14.25">
      <c r="B34" s="54"/>
      <c r="C34" s="54"/>
      <c r="D34" s="54"/>
      <c r="E34" s="54"/>
      <c r="F34" s="54"/>
      <c r="G34" s="54"/>
      <c r="H34" s="273"/>
      <c r="I34" s="273"/>
      <c r="J34" s="273"/>
      <c r="K34" s="57"/>
    </row>
    <row r="35" spans="2:11" ht="12.75">
      <c r="B35" s="12"/>
      <c r="C35" s="12"/>
      <c r="D35" s="12"/>
      <c r="E35" s="12"/>
      <c r="F35" s="12"/>
      <c r="G35" s="12"/>
      <c r="H35" s="25"/>
      <c r="I35" s="263"/>
      <c r="J35" s="263"/>
      <c r="K35" s="15"/>
    </row>
    <row r="36" spans="2:11" ht="12.75">
      <c r="B36" s="265"/>
      <c r="C36" s="265"/>
      <c r="D36" s="265"/>
      <c r="E36" s="265"/>
      <c r="F36" s="265"/>
      <c r="G36" s="265"/>
      <c r="H36" s="265"/>
      <c r="I36" s="265"/>
      <c r="J36" s="265"/>
      <c r="K36" s="12"/>
    </row>
  </sheetData>
  <sheetProtection/>
  <mergeCells count="19">
    <mergeCell ref="B36:J36"/>
    <mergeCell ref="B30:J30"/>
    <mergeCell ref="H34:J34"/>
    <mergeCell ref="M3:M4"/>
    <mergeCell ref="I3:I4"/>
    <mergeCell ref="J3:J4"/>
    <mergeCell ref="F3:F4"/>
    <mergeCell ref="G3:G4"/>
    <mergeCell ref="H3:H4"/>
    <mergeCell ref="K3:K4"/>
    <mergeCell ref="L3:L4"/>
    <mergeCell ref="I35:J35"/>
    <mergeCell ref="B1:N1"/>
    <mergeCell ref="B2:N2"/>
    <mergeCell ref="B3:B4"/>
    <mergeCell ref="C3:C4"/>
    <mergeCell ref="N3:N4"/>
    <mergeCell ref="D3:D4"/>
    <mergeCell ref="E3:E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17.421875" style="0" customWidth="1"/>
    <col min="4" max="4" width="12.8515625" style="0" customWidth="1"/>
    <col min="5" max="5" width="9.00390625" style="0" customWidth="1"/>
    <col min="6" max="6" width="27.57421875" style="0" customWidth="1"/>
    <col min="7" max="7" width="9.28125" style="0" customWidth="1"/>
    <col min="8" max="8" width="9.7109375" style="0" customWidth="1"/>
    <col min="9" max="9" width="11.28125" style="0" customWidth="1"/>
    <col min="10" max="10" width="14.140625" style="0" customWidth="1"/>
    <col min="11" max="11" width="8.7109375" style="0" customWidth="1"/>
    <col min="12" max="12" width="9.8515625" style="0" customWidth="1"/>
    <col min="13" max="13" width="10.421875" style="0" bestFit="1" customWidth="1"/>
    <col min="14" max="14" width="8.7109375" style="0" customWidth="1"/>
  </cols>
  <sheetData>
    <row r="1" spans="2:14" s="37" customFormat="1" ht="106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s="37" customFormat="1" ht="16.5" thickBot="1" thickTop="1">
      <c r="B2" s="268" t="s">
        <v>253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s="37" customFormat="1" ht="13.5" customHeight="1" thickTop="1">
      <c r="B3" s="261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s="37" customFormat="1" ht="52.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36" customFormat="1" ht="45">
      <c r="A5" s="36">
        <v>1</v>
      </c>
      <c r="B5" s="52">
        <v>1</v>
      </c>
      <c r="C5" s="40" t="s">
        <v>188</v>
      </c>
      <c r="D5" s="41">
        <v>1</v>
      </c>
      <c r="E5" s="40" t="s">
        <v>233</v>
      </c>
      <c r="F5" s="40" t="s">
        <v>4</v>
      </c>
      <c r="G5" s="42">
        <v>60.59</v>
      </c>
      <c r="H5" s="43">
        <f aca="true" t="shared" si="0" ref="H5:H10">(G5*100)/1329.61</f>
        <v>4.5569753536751385</v>
      </c>
      <c r="I5" s="42">
        <f aca="true" t="shared" si="1" ref="I5:I10">(239.71*H5)/100</f>
        <v>10.923525620294674</v>
      </c>
      <c r="J5" s="42">
        <f>SUM(G5+I5)</f>
        <v>71.51352562029467</v>
      </c>
      <c r="K5" s="51">
        <v>1530</v>
      </c>
      <c r="L5" s="51">
        <v>1470</v>
      </c>
      <c r="M5" s="51">
        <f aca="true" t="shared" si="2" ref="M5:M10">J5*L5</f>
        <v>105124.88266183317</v>
      </c>
      <c r="N5" s="44"/>
    </row>
    <row r="6" spans="1:14" s="36" customFormat="1" ht="60">
      <c r="A6" s="36">
        <v>2</v>
      </c>
      <c r="B6" s="52">
        <v>1</v>
      </c>
      <c r="C6" s="40" t="s">
        <v>189</v>
      </c>
      <c r="D6" s="41">
        <v>0</v>
      </c>
      <c r="E6" s="40" t="s">
        <v>236</v>
      </c>
      <c r="F6" s="40" t="s">
        <v>5</v>
      </c>
      <c r="G6" s="42">
        <v>54.23</v>
      </c>
      <c r="H6" s="43">
        <f t="shared" si="0"/>
        <v>4.078639601086033</v>
      </c>
      <c r="I6" s="42">
        <f t="shared" si="1"/>
        <v>9.776906987763331</v>
      </c>
      <c r="J6" s="42">
        <f aca="true" t="shared" si="3" ref="J6:J22">SUM(G6+I6)</f>
        <v>64.00690698776333</v>
      </c>
      <c r="K6" s="51">
        <v>1530</v>
      </c>
      <c r="L6" s="51">
        <v>1470</v>
      </c>
      <c r="M6" s="51">
        <f t="shared" si="2"/>
        <v>94090.15327201209</v>
      </c>
      <c r="N6" s="44"/>
    </row>
    <row r="7" spans="1:14" s="36" customFormat="1" ht="45">
      <c r="A7" s="36">
        <v>3</v>
      </c>
      <c r="B7" s="52">
        <v>1</v>
      </c>
      <c r="C7" s="40" t="s">
        <v>190</v>
      </c>
      <c r="D7" s="41">
        <v>1</v>
      </c>
      <c r="E7" s="40" t="s">
        <v>236</v>
      </c>
      <c r="F7" s="40" t="s">
        <v>4</v>
      </c>
      <c r="G7" s="42">
        <v>49.53</v>
      </c>
      <c r="H7" s="43">
        <f t="shared" si="0"/>
        <v>3.725152488323644</v>
      </c>
      <c r="I7" s="42">
        <f t="shared" si="1"/>
        <v>8.929563029760608</v>
      </c>
      <c r="J7" s="42">
        <f t="shared" si="3"/>
        <v>58.45956302976061</v>
      </c>
      <c r="K7" s="51">
        <v>1530</v>
      </c>
      <c r="L7" s="51">
        <v>1470</v>
      </c>
      <c r="M7" s="51">
        <f t="shared" si="2"/>
        <v>85935.5576537481</v>
      </c>
      <c r="N7" s="44"/>
    </row>
    <row r="8" spans="1:14" s="36" customFormat="1" ht="45">
      <c r="A8" s="36">
        <v>4</v>
      </c>
      <c r="B8" s="52">
        <v>1</v>
      </c>
      <c r="C8" s="40" t="s">
        <v>191</v>
      </c>
      <c r="D8" s="41">
        <v>1</v>
      </c>
      <c r="E8" s="40" t="s">
        <v>236</v>
      </c>
      <c r="F8" s="40" t="s">
        <v>4</v>
      </c>
      <c r="G8" s="42">
        <v>53.86</v>
      </c>
      <c r="H8" s="43">
        <f t="shared" si="0"/>
        <v>4.050811892208994</v>
      </c>
      <c r="I8" s="42">
        <f t="shared" si="1"/>
        <v>9.71020118681418</v>
      </c>
      <c r="J8" s="42">
        <f t="shared" si="3"/>
        <v>63.57020118681418</v>
      </c>
      <c r="K8" s="51">
        <v>1530</v>
      </c>
      <c r="L8" s="51">
        <v>1470</v>
      </c>
      <c r="M8" s="51">
        <f t="shared" si="2"/>
        <v>93448.19574461685</v>
      </c>
      <c r="N8" s="44"/>
    </row>
    <row r="9" spans="1:14" s="36" customFormat="1" ht="45">
      <c r="A9" s="36">
        <v>5</v>
      </c>
      <c r="B9" s="52">
        <v>1</v>
      </c>
      <c r="C9" s="40" t="s">
        <v>192</v>
      </c>
      <c r="D9" s="41">
        <v>1</v>
      </c>
      <c r="E9" s="40" t="s">
        <v>233</v>
      </c>
      <c r="F9" s="40" t="s">
        <v>4</v>
      </c>
      <c r="G9" s="42">
        <v>53.86</v>
      </c>
      <c r="H9" s="43">
        <f t="shared" si="0"/>
        <v>4.050811892208994</v>
      </c>
      <c r="I9" s="42">
        <f t="shared" si="1"/>
        <v>9.71020118681418</v>
      </c>
      <c r="J9" s="42">
        <f t="shared" si="3"/>
        <v>63.57020118681418</v>
      </c>
      <c r="K9" s="51">
        <v>1530</v>
      </c>
      <c r="L9" s="51">
        <v>1470</v>
      </c>
      <c r="M9" s="51">
        <f t="shared" si="2"/>
        <v>93448.19574461685</v>
      </c>
      <c r="N9" s="44"/>
    </row>
    <row r="10" spans="1:14" s="36" customFormat="1" ht="45">
      <c r="A10" s="36">
        <v>6</v>
      </c>
      <c r="B10" s="52">
        <v>1</v>
      </c>
      <c r="C10" s="40" t="s">
        <v>212</v>
      </c>
      <c r="D10" s="41">
        <v>1</v>
      </c>
      <c r="E10" s="40" t="s">
        <v>233</v>
      </c>
      <c r="F10" s="40" t="s">
        <v>4</v>
      </c>
      <c r="G10" s="42">
        <v>48.63</v>
      </c>
      <c r="H10" s="43">
        <f t="shared" si="0"/>
        <v>3.6574634667308463</v>
      </c>
      <c r="I10" s="42">
        <f t="shared" si="1"/>
        <v>8.767305676100513</v>
      </c>
      <c r="J10" s="42">
        <f t="shared" si="3"/>
        <v>57.397305676100515</v>
      </c>
      <c r="K10" s="51">
        <v>1530</v>
      </c>
      <c r="L10" s="51">
        <v>1470</v>
      </c>
      <c r="M10" s="51">
        <f t="shared" si="2"/>
        <v>84374.03934386776</v>
      </c>
      <c r="N10" s="44"/>
    </row>
    <row r="11" spans="1:14" s="36" customFormat="1" ht="45">
      <c r="A11" s="36">
        <v>7</v>
      </c>
      <c r="B11" s="52">
        <v>2</v>
      </c>
      <c r="C11" s="40" t="s">
        <v>194</v>
      </c>
      <c r="D11" s="41">
        <v>1</v>
      </c>
      <c r="E11" s="40" t="s">
        <v>240</v>
      </c>
      <c r="F11" s="40" t="s">
        <v>4</v>
      </c>
      <c r="G11" s="42">
        <v>60.59</v>
      </c>
      <c r="H11" s="43">
        <f aca="true" t="shared" si="4" ref="H11:H16">(G11*100)/1329.61</f>
        <v>4.5569753536751385</v>
      </c>
      <c r="I11" s="42">
        <f aca="true" t="shared" si="5" ref="I11:I16">(239.71*H11)/100</f>
        <v>10.923525620294674</v>
      </c>
      <c r="J11" s="42">
        <f t="shared" si="3"/>
        <v>71.51352562029467</v>
      </c>
      <c r="K11" s="51">
        <v>1530</v>
      </c>
      <c r="L11" s="51">
        <v>1470</v>
      </c>
      <c r="M11" s="51">
        <f aca="true" t="shared" si="6" ref="M11:M16">J11*L11</f>
        <v>105124.88266183317</v>
      </c>
      <c r="N11" s="44"/>
    </row>
    <row r="12" spans="1:14" s="36" customFormat="1" ht="45">
      <c r="A12" s="36">
        <v>8</v>
      </c>
      <c r="B12" s="52">
        <v>2</v>
      </c>
      <c r="C12" s="40" t="s">
        <v>195</v>
      </c>
      <c r="D12" s="41">
        <v>1</v>
      </c>
      <c r="E12" s="40" t="s">
        <v>236</v>
      </c>
      <c r="F12" s="40" t="s">
        <v>4</v>
      </c>
      <c r="G12" s="42">
        <v>74.74</v>
      </c>
      <c r="H12" s="43">
        <f t="shared" si="4"/>
        <v>5.621197193161905</v>
      </c>
      <c r="I12" s="42">
        <f t="shared" si="5"/>
        <v>13.474571791728401</v>
      </c>
      <c r="J12" s="42">
        <f t="shared" si="3"/>
        <v>88.21457179172839</v>
      </c>
      <c r="K12" s="51">
        <v>1530</v>
      </c>
      <c r="L12" s="51">
        <v>1470</v>
      </c>
      <c r="M12" s="51">
        <f t="shared" si="6"/>
        <v>129675.42053384073</v>
      </c>
      <c r="N12" s="44"/>
    </row>
    <row r="13" spans="1:14" s="36" customFormat="1" ht="45">
      <c r="A13" s="36">
        <v>9</v>
      </c>
      <c r="B13" s="247">
        <v>2</v>
      </c>
      <c r="C13" s="242" t="s">
        <v>196</v>
      </c>
      <c r="D13" s="241">
        <v>1</v>
      </c>
      <c r="E13" s="242" t="s">
        <v>236</v>
      </c>
      <c r="F13" s="242" t="s">
        <v>4</v>
      </c>
      <c r="G13" s="243">
        <v>49.53</v>
      </c>
      <c r="H13" s="244">
        <f t="shared" si="4"/>
        <v>3.725152488323644</v>
      </c>
      <c r="I13" s="243">
        <f t="shared" si="5"/>
        <v>8.929563029760608</v>
      </c>
      <c r="J13" s="243">
        <f t="shared" si="3"/>
        <v>58.45956302976061</v>
      </c>
      <c r="K13" s="245">
        <v>1530</v>
      </c>
      <c r="L13" s="205">
        <v>1470</v>
      </c>
      <c r="M13" s="245">
        <f t="shared" si="6"/>
        <v>85935.5576537481</v>
      </c>
      <c r="N13" s="246"/>
    </row>
    <row r="14" spans="1:14" s="36" customFormat="1" ht="45">
      <c r="A14" s="36">
        <v>10</v>
      </c>
      <c r="B14" s="247">
        <v>2</v>
      </c>
      <c r="C14" s="242" t="s">
        <v>197</v>
      </c>
      <c r="D14" s="241">
        <v>1</v>
      </c>
      <c r="E14" s="242" t="s">
        <v>236</v>
      </c>
      <c r="F14" s="242" t="s">
        <v>4</v>
      </c>
      <c r="G14" s="243">
        <v>53.86</v>
      </c>
      <c r="H14" s="244">
        <f t="shared" si="4"/>
        <v>4.050811892208994</v>
      </c>
      <c r="I14" s="243">
        <f t="shared" si="5"/>
        <v>9.71020118681418</v>
      </c>
      <c r="J14" s="243">
        <f t="shared" si="3"/>
        <v>63.57020118681418</v>
      </c>
      <c r="K14" s="245">
        <v>1530</v>
      </c>
      <c r="L14" s="205">
        <v>1470</v>
      </c>
      <c r="M14" s="245">
        <f t="shared" si="6"/>
        <v>93448.19574461685</v>
      </c>
      <c r="N14" s="246"/>
    </row>
    <row r="15" spans="1:14" s="36" customFormat="1" ht="45">
      <c r="A15" s="36">
        <v>11</v>
      </c>
      <c r="B15" s="247">
        <v>2</v>
      </c>
      <c r="C15" s="242" t="s">
        <v>198</v>
      </c>
      <c r="D15" s="241">
        <v>1</v>
      </c>
      <c r="E15" s="242" t="s">
        <v>240</v>
      </c>
      <c r="F15" s="242" t="s">
        <v>4</v>
      </c>
      <c r="G15" s="243">
        <v>53.86</v>
      </c>
      <c r="H15" s="244">
        <f t="shared" si="4"/>
        <v>4.050811892208994</v>
      </c>
      <c r="I15" s="243">
        <f t="shared" si="5"/>
        <v>9.71020118681418</v>
      </c>
      <c r="J15" s="243">
        <f t="shared" si="3"/>
        <v>63.57020118681418</v>
      </c>
      <c r="K15" s="245">
        <v>1530</v>
      </c>
      <c r="L15" s="205">
        <v>1470</v>
      </c>
      <c r="M15" s="245">
        <f t="shared" si="6"/>
        <v>93448.19574461685</v>
      </c>
      <c r="N15" s="246"/>
    </row>
    <row r="16" spans="1:14" s="36" customFormat="1" ht="45">
      <c r="A16" s="36">
        <v>12</v>
      </c>
      <c r="B16" s="52">
        <v>2</v>
      </c>
      <c r="C16" s="40" t="s">
        <v>199</v>
      </c>
      <c r="D16" s="41">
        <v>1</v>
      </c>
      <c r="E16" s="40" t="s">
        <v>240</v>
      </c>
      <c r="F16" s="40" t="s">
        <v>4</v>
      </c>
      <c r="G16" s="42">
        <v>48.63</v>
      </c>
      <c r="H16" s="43">
        <f t="shared" si="4"/>
        <v>3.6574634667308463</v>
      </c>
      <c r="I16" s="42">
        <f t="shared" si="5"/>
        <v>8.767305676100513</v>
      </c>
      <c r="J16" s="42">
        <f t="shared" si="3"/>
        <v>57.397305676100515</v>
      </c>
      <c r="K16" s="51">
        <v>1530</v>
      </c>
      <c r="L16" s="51">
        <v>1470</v>
      </c>
      <c r="M16" s="51">
        <f t="shared" si="6"/>
        <v>84374.03934386776</v>
      </c>
      <c r="N16" s="44"/>
    </row>
    <row r="17" spans="1:14" s="36" customFormat="1" ht="45">
      <c r="A17" s="36">
        <v>13</v>
      </c>
      <c r="B17" s="160">
        <v>3</v>
      </c>
      <c r="C17" s="161" t="s">
        <v>213</v>
      </c>
      <c r="D17" s="162">
        <v>1</v>
      </c>
      <c r="E17" s="161" t="s">
        <v>240</v>
      </c>
      <c r="F17" s="161" t="s">
        <v>4</v>
      </c>
      <c r="G17" s="163">
        <v>59.49</v>
      </c>
      <c r="H17" s="164">
        <f aca="true" t="shared" si="7" ref="H17:H22">(G17*100)/1329.61</f>
        <v>4.474244327283941</v>
      </c>
      <c r="I17" s="163">
        <f aca="true" t="shared" si="8" ref="I17:I22">(239.71*H17)/100</f>
        <v>10.725211076932334</v>
      </c>
      <c r="J17" s="163">
        <f t="shared" si="3"/>
        <v>70.21521107693233</v>
      </c>
      <c r="K17" s="165">
        <v>1530</v>
      </c>
      <c r="L17" s="166">
        <v>1350</v>
      </c>
      <c r="M17" s="165">
        <f aca="true" t="shared" si="9" ref="M17:M22">J17*L17</f>
        <v>94790.53495385865</v>
      </c>
      <c r="N17" s="167"/>
    </row>
    <row r="18" spans="1:14" s="36" customFormat="1" ht="45">
      <c r="A18" s="36">
        <v>14</v>
      </c>
      <c r="B18" s="143">
        <v>3</v>
      </c>
      <c r="C18" s="91" t="s">
        <v>201</v>
      </c>
      <c r="D18" s="92">
        <v>1</v>
      </c>
      <c r="E18" s="91" t="s">
        <v>236</v>
      </c>
      <c r="F18" s="91" t="s">
        <v>4</v>
      </c>
      <c r="G18" s="93">
        <v>72.82</v>
      </c>
      <c r="H18" s="94">
        <f t="shared" si="7"/>
        <v>5.476793947097269</v>
      </c>
      <c r="I18" s="93">
        <f t="shared" si="8"/>
        <v>13.128422770586862</v>
      </c>
      <c r="J18" s="93">
        <f t="shared" si="3"/>
        <v>85.94842277058686</v>
      </c>
      <c r="K18" s="95">
        <v>1530</v>
      </c>
      <c r="L18" s="144">
        <v>1470</v>
      </c>
      <c r="M18" s="95">
        <f t="shared" si="9"/>
        <v>126344.18147276268</v>
      </c>
      <c r="N18" s="123" t="s">
        <v>230</v>
      </c>
    </row>
    <row r="19" spans="1:14" s="36" customFormat="1" ht="45">
      <c r="A19" s="36">
        <v>15</v>
      </c>
      <c r="B19" s="142">
        <v>3</v>
      </c>
      <c r="C19" s="118" t="s">
        <v>202</v>
      </c>
      <c r="D19" s="117">
        <v>1</v>
      </c>
      <c r="E19" s="118" t="s">
        <v>236</v>
      </c>
      <c r="F19" s="118" t="s">
        <v>4</v>
      </c>
      <c r="G19" s="119">
        <v>48.47</v>
      </c>
      <c r="H19" s="120">
        <f t="shared" si="7"/>
        <v>3.6454298628921267</v>
      </c>
      <c r="I19" s="119">
        <f t="shared" si="8"/>
        <v>8.738459924338718</v>
      </c>
      <c r="J19" s="119">
        <f t="shared" si="3"/>
        <v>57.20845992433872</v>
      </c>
      <c r="K19" s="121">
        <v>1530</v>
      </c>
      <c r="L19" s="144">
        <v>1470</v>
      </c>
      <c r="M19" s="121">
        <f t="shared" si="9"/>
        <v>84096.43608877792</v>
      </c>
      <c r="N19" s="123" t="s">
        <v>230</v>
      </c>
    </row>
    <row r="20" spans="1:14" s="36" customFormat="1" ht="45">
      <c r="A20" s="36">
        <v>16</v>
      </c>
      <c r="B20" s="142">
        <v>3</v>
      </c>
      <c r="C20" s="118" t="s">
        <v>203</v>
      </c>
      <c r="D20" s="117">
        <v>1</v>
      </c>
      <c r="E20" s="118" t="s">
        <v>236</v>
      </c>
      <c r="F20" s="118" t="s">
        <v>4</v>
      </c>
      <c r="G20" s="119">
        <v>52.8</v>
      </c>
      <c r="H20" s="120">
        <f t="shared" si="7"/>
        <v>3.971089266777476</v>
      </c>
      <c r="I20" s="119">
        <f t="shared" si="8"/>
        <v>9.519098081392288</v>
      </c>
      <c r="J20" s="119">
        <f t="shared" si="3"/>
        <v>62.31909808139228</v>
      </c>
      <c r="K20" s="121">
        <v>1530</v>
      </c>
      <c r="L20" s="144">
        <v>1470</v>
      </c>
      <c r="M20" s="121">
        <f t="shared" si="9"/>
        <v>91609.07417964666</v>
      </c>
      <c r="N20" s="123" t="s">
        <v>230</v>
      </c>
    </row>
    <row r="21" spans="1:14" s="36" customFormat="1" ht="45">
      <c r="A21" s="36">
        <v>17</v>
      </c>
      <c r="B21" s="142">
        <v>3</v>
      </c>
      <c r="C21" s="118" t="s">
        <v>204</v>
      </c>
      <c r="D21" s="117">
        <v>1</v>
      </c>
      <c r="E21" s="118" t="s">
        <v>240</v>
      </c>
      <c r="F21" s="118" t="s">
        <v>4</v>
      </c>
      <c r="G21" s="119">
        <v>52.8</v>
      </c>
      <c r="H21" s="120">
        <f t="shared" si="7"/>
        <v>3.971089266777476</v>
      </c>
      <c r="I21" s="119">
        <f t="shared" si="8"/>
        <v>9.519098081392288</v>
      </c>
      <c r="J21" s="119">
        <f t="shared" si="3"/>
        <v>62.31909808139228</v>
      </c>
      <c r="K21" s="121">
        <v>1530</v>
      </c>
      <c r="L21" s="144">
        <v>1470</v>
      </c>
      <c r="M21" s="121">
        <f t="shared" si="9"/>
        <v>91609.07417964666</v>
      </c>
      <c r="N21" s="123" t="s">
        <v>230</v>
      </c>
    </row>
    <row r="22" spans="1:14" s="36" customFormat="1" ht="45">
      <c r="A22" s="36">
        <v>18</v>
      </c>
      <c r="B22" s="142">
        <v>3</v>
      </c>
      <c r="C22" s="118" t="s">
        <v>205</v>
      </c>
      <c r="D22" s="117">
        <v>1</v>
      </c>
      <c r="E22" s="118" t="s">
        <v>240</v>
      </c>
      <c r="F22" s="118" t="s">
        <v>4</v>
      </c>
      <c r="G22" s="119">
        <v>47.58</v>
      </c>
      <c r="H22" s="120">
        <f t="shared" si="7"/>
        <v>3.5784929415392486</v>
      </c>
      <c r="I22" s="119">
        <f t="shared" si="8"/>
        <v>8.578005430163733</v>
      </c>
      <c r="J22" s="119">
        <f t="shared" si="3"/>
        <v>56.15800543016373</v>
      </c>
      <c r="K22" s="121">
        <v>1530</v>
      </c>
      <c r="L22" s="144">
        <v>1470</v>
      </c>
      <c r="M22" s="121">
        <f t="shared" si="9"/>
        <v>82552.2679823407</v>
      </c>
      <c r="N22" s="123" t="s">
        <v>230</v>
      </c>
    </row>
    <row r="23" spans="1:14" s="36" customFormat="1" ht="45">
      <c r="A23" s="36">
        <v>19</v>
      </c>
      <c r="B23" s="142">
        <v>4</v>
      </c>
      <c r="C23" s="118" t="s">
        <v>206</v>
      </c>
      <c r="D23" s="117">
        <v>1</v>
      </c>
      <c r="E23" s="118" t="s">
        <v>240</v>
      </c>
      <c r="F23" s="118" t="s">
        <v>4</v>
      </c>
      <c r="G23" s="119">
        <v>59.38</v>
      </c>
      <c r="H23" s="120">
        <f aca="true" t="shared" si="10" ref="H23:H28">(G23*100)/1329.61</f>
        <v>4.465971224644821</v>
      </c>
      <c r="I23" s="119">
        <f aca="true" t="shared" si="11" ref="I23:I28">(239.71*H23)/100</f>
        <v>10.7053796225961</v>
      </c>
      <c r="J23" s="119">
        <f aca="true" t="shared" si="12" ref="J23:J28">SUM(G23+I23)</f>
        <v>70.08537962259611</v>
      </c>
      <c r="K23" s="121">
        <v>1530</v>
      </c>
      <c r="L23" s="144">
        <v>1470</v>
      </c>
      <c r="M23" s="121">
        <f aca="true" t="shared" si="13" ref="M23:M28">J23*L23</f>
        <v>103025.50804521628</v>
      </c>
      <c r="N23" s="123" t="s">
        <v>230</v>
      </c>
    </row>
    <row r="24" spans="1:14" s="36" customFormat="1" ht="45">
      <c r="A24" s="36">
        <v>20</v>
      </c>
      <c r="B24" s="143">
        <v>4</v>
      </c>
      <c r="C24" s="91" t="s">
        <v>207</v>
      </c>
      <c r="D24" s="92">
        <v>1</v>
      </c>
      <c r="E24" s="91" t="s">
        <v>236</v>
      </c>
      <c r="F24" s="91" t="s">
        <v>4</v>
      </c>
      <c r="G24" s="93">
        <v>72.71</v>
      </c>
      <c r="H24" s="94">
        <f t="shared" si="10"/>
        <v>5.4685208444581495</v>
      </c>
      <c r="I24" s="93">
        <f t="shared" si="11"/>
        <v>13.108591316250632</v>
      </c>
      <c r="J24" s="93">
        <f t="shared" si="12"/>
        <v>85.81859131625063</v>
      </c>
      <c r="K24" s="95">
        <v>1530</v>
      </c>
      <c r="L24" s="144">
        <v>1470</v>
      </c>
      <c r="M24" s="95">
        <f t="shared" si="13"/>
        <v>126153.32923488843</v>
      </c>
      <c r="N24" s="123" t="s">
        <v>230</v>
      </c>
    </row>
    <row r="25" spans="1:14" s="36" customFormat="1" ht="45">
      <c r="A25" s="36">
        <v>21</v>
      </c>
      <c r="B25" s="52">
        <v>4</v>
      </c>
      <c r="C25" s="40" t="s">
        <v>208</v>
      </c>
      <c r="D25" s="41">
        <v>1</v>
      </c>
      <c r="E25" s="40" t="s">
        <v>236</v>
      </c>
      <c r="F25" s="40" t="s">
        <v>4</v>
      </c>
      <c r="G25" s="42">
        <v>48.47</v>
      </c>
      <c r="H25" s="43">
        <f t="shared" si="10"/>
        <v>3.6454298628921267</v>
      </c>
      <c r="I25" s="42">
        <f t="shared" si="11"/>
        <v>8.738459924338718</v>
      </c>
      <c r="J25" s="42">
        <f t="shared" si="12"/>
        <v>57.20845992433872</v>
      </c>
      <c r="K25" s="51">
        <v>1530</v>
      </c>
      <c r="L25" s="51">
        <v>1470</v>
      </c>
      <c r="M25" s="51">
        <f t="shared" si="13"/>
        <v>84096.43608877792</v>
      </c>
      <c r="N25" s="44"/>
    </row>
    <row r="26" spans="1:14" s="36" customFormat="1" ht="60">
      <c r="A26" s="36">
        <v>22</v>
      </c>
      <c r="B26" s="142">
        <v>4</v>
      </c>
      <c r="C26" s="118" t="s">
        <v>214</v>
      </c>
      <c r="D26" s="117">
        <v>0</v>
      </c>
      <c r="E26" s="118" t="s">
        <v>236</v>
      </c>
      <c r="F26" s="118" t="s">
        <v>5</v>
      </c>
      <c r="G26" s="119">
        <v>52.8</v>
      </c>
      <c r="H26" s="120">
        <f t="shared" si="10"/>
        <v>3.971089266777476</v>
      </c>
      <c r="I26" s="119">
        <f t="shared" si="11"/>
        <v>9.519098081392288</v>
      </c>
      <c r="J26" s="119">
        <f t="shared" si="12"/>
        <v>62.31909808139228</v>
      </c>
      <c r="K26" s="121">
        <v>1530</v>
      </c>
      <c r="L26" s="144">
        <v>1470</v>
      </c>
      <c r="M26" s="121">
        <f t="shared" si="13"/>
        <v>91609.07417964666</v>
      </c>
      <c r="N26" s="123" t="s">
        <v>230</v>
      </c>
    </row>
    <row r="27" spans="1:14" s="36" customFormat="1" ht="60">
      <c r="A27" s="36">
        <v>23</v>
      </c>
      <c r="B27" s="142">
        <v>4</v>
      </c>
      <c r="C27" s="118" t="s">
        <v>210</v>
      </c>
      <c r="D27" s="117">
        <v>0</v>
      </c>
      <c r="E27" s="118" t="s">
        <v>240</v>
      </c>
      <c r="F27" s="118" t="s">
        <v>5</v>
      </c>
      <c r="G27" s="119">
        <v>52.8</v>
      </c>
      <c r="H27" s="120">
        <f t="shared" si="10"/>
        <v>3.971089266777476</v>
      </c>
      <c r="I27" s="119">
        <f t="shared" si="11"/>
        <v>9.519098081392288</v>
      </c>
      <c r="J27" s="119">
        <f t="shared" si="12"/>
        <v>62.31909808139228</v>
      </c>
      <c r="K27" s="121">
        <v>1530</v>
      </c>
      <c r="L27" s="144">
        <v>1470</v>
      </c>
      <c r="M27" s="121">
        <f t="shared" si="13"/>
        <v>91609.07417964666</v>
      </c>
      <c r="N27" s="123" t="s">
        <v>230</v>
      </c>
    </row>
    <row r="28" spans="1:14" s="36" customFormat="1" ht="45.75" thickBot="1">
      <c r="A28" s="36">
        <v>24</v>
      </c>
      <c r="B28" s="125">
        <v>4</v>
      </c>
      <c r="C28" s="128" t="s">
        <v>211</v>
      </c>
      <c r="D28" s="127">
        <v>1</v>
      </c>
      <c r="E28" s="128" t="s">
        <v>240</v>
      </c>
      <c r="F28" s="128" t="s">
        <v>4</v>
      </c>
      <c r="G28" s="129">
        <v>47.58</v>
      </c>
      <c r="H28" s="130">
        <f t="shared" si="10"/>
        <v>3.5784929415392486</v>
      </c>
      <c r="I28" s="129">
        <f t="shared" si="11"/>
        <v>8.578005430163733</v>
      </c>
      <c r="J28" s="129">
        <f t="shared" si="12"/>
        <v>56.15800543016373</v>
      </c>
      <c r="K28" s="131">
        <v>1530</v>
      </c>
      <c r="L28" s="144">
        <v>1470</v>
      </c>
      <c r="M28" s="131">
        <f t="shared" si="13"/>
        <v>82552.2679823407</v>
      </c>
      <c r="N28" s="132" t="s">
        <v>230</v>
      </c>
    </row>
    <row r="29" spans="2:11" s="37" customFormat="1" ht="13.5" thickTop="1">
      <c r="B29" s="271"/>
      <c r="C29" s="271"/>
      <c r="D29" s="271"/>
      <c r="E29" s="271"/>
      <c r="F29" s="271"/>
      <c r="G29" s="271"/>
      <c r="H29" s="271"/>
      <c r="I29" s="271"/>
      <c r="J29" s="271"/>
      <c r="K29" s="53"/>
    </row>
    <row r="30" spans="2:11" s="37" customFormat="1" ht="12.75">
      <c r="B30" s="54"/>
      <c r="C30" s="54"/>
      <c r="D30" s="54"/>
      <c r="E30" s="54"/>
      <c r="F30" s="54"/>
      <c r="G30" s="54"/>
      <c r="H30" s="55"/>
      <c r="I30" s="54"/>
      <c r="J30" s="54"/>
      <c r="K30" s="54"/>
    </row>
    <row r="31" spans="2:11" s="37" customFormat="1" ht="12.75">
      <c r="B31" s="54"/>
      <c r="C31" s="54"/>
      <c r="D31" s="54"/>
      <c r="E31" s="54"/>
      <c r="F31" s="54"/>
      <c r="G31" s="54"/>
      <c r="H31" s="55"/>
      <c r="I31" s="54"/>
      <c r="J31" s="54"/>
      <c r="K31" s="54"/>
    </row>
    <row r="32" spans="2:11" s="37" customFormat="1" ht="12.75">
      <c r="B32" s="54"/>
      <c r="C32" s="56"/>
      <c r="D32" s="56"/>
      <c r="E32" s="56"/>
      <c r="F32" s="54"/>
      <c r="G32" s="54"/>
      <c r="H32" s="55"/>
      <c r="I32" s="54"/>
      <c r="J32" s="54"/>
      <c r="K32" s="54"/>
    </row>
    <row r="33" spans="2:11" s="37" customFormat="1" ht="14.25">
      <c r="B33" s="54"/>
      <c r="C33" s="54"/>
      <c r="D33" s="54"/>
      <c r="E33" s="54"/>
      <c r="F33" s="54"/>
      <c r="G33" s="54"/>
      <c r="H33" s="273"/>
      <c r="I33" s="273"/>
      <c r="J33" s="273"/>
      <c r="K33" s="57"/>
    </row>
    <row r="34" spans="2:12" s="37" customFormat="1" ht="12.75">
      <c r="B34" s="54"/>
      <c r="C34" s="54"/>
      <c r="D34" s="54"/>
      <c r="E34" s="54"/>
      <c r="F34" s="54"/>
      <c r="G34" s="54"/>
      <c r="H34" s="55"/>
      <c r="I34" s="274"/>
      <c r="J34" s="274"/>
      <c r="K34" s="58"/>
      <c r="L34" s="54"/>
    </row>
    <row r="35" spans="2:11" s="37" customFormat="1" ht="12.75">
      <c r="B35" s="272"/>
      <c r="C35" s="272"/>
      <c r="D35" s="272"/>
      <c r="E35" s="272"/>
      <c r="F35" s="272"/>
      <c r="G35" s="272"/>
      <c r="H35" s="272"/>
      <c r="I35" s="272"/>
      <c r="J35" s="272"/>
      <c r="K35" s="54"/>
    </row>
  </sheetData>
  <sheetProtection/>
  <mergeCells count="19">
    <mergeCell ref="B1:N1"/>
    <mergeCell ref="B2:N2"/>
    <mergeCell ref="B3:B4"/>
    <mergeCell ref="C3:C4"/>
    <mergeCell ref="N3:N4"/>
    <mergeCell ref="D3:D4"/>
    <mergeCell ref="E3:E4"/>
    <mergeCell ref="F3:F4"/>
    <mergeCell ref="G3:G4"/>
    <mergeCell ref="H3:H4"/>
    <mergeCell ref="B35:J35"/>
    <mergeCell ref="B29:J29"/>
    <mergeCell ref="H33:J33"/>
    <mergeCell ref="I34:J34"/>
    <mergeCell ref="M3:M4"/>
    <mergeCell ref="I3:I4"/>
    <mergeCell ref="J3:J4"/>
    <mergeCell ref="K3:K4"/>
    <mergeCell ref="L3:L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2">
      <selection activeCell="F8" sqref="F8"/>
    </sheetView>
  </sheetViews>
  <sheetFormatPr defaultColWidth="9.140625" defaultRowHeight="12.75"/>
  <cols>
    <col min="1" max="1" width="5.00390625" style="0" customWidth="1"/>
    <col min="2" max="2" width="4.57421875" style="0" customWidth="1"/>
    <col min="3" max="3" width="16.8515625" style="0" customWidth="1"/>
    <col min="4" max="4" width="12.421875" style="0" customWidth="1"/>
    <col min="5" max="5" width="7.421875" style="0" customWidth="1"/>
    <col min="6" max="6" width="23.8515625" style="0" customWidth="1"/>
    <col min="7" max="8" width="9.28125" style="0" customWidth="1"/>
    <col min="9" max="9" width="10.57421875" style="0" customWidth="1"/>
    <col min="10" max="10" width="14.421875" style="0" customWidth="1"/>
    <col min="11" max="11" width="13.57421875" style="0" customWidth="1"/>
    <col min="12" max="12" width="10.8515625" style="0" customWidth="1"/>
    <col min="13" max="13" width="10.7109375" style="0" customWidth="1"/>
    <col min="14" max="14" width="8.421875" style="0" customWidth="1"/>
  </cols>
  <sheetData>
    <row r="1" spans="2:14" ht="112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 thickBot="1" thickTop="1">
      <c r="B2" s="268" t="s">
        <v>252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ht="50.25" customHeight="1" thickTop="1">
      <c r="B3" s="261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ht="12.75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5" s="14" customFormat="1" ht="60">
      <c r="A5" s="14">
        <v>1</v>
      </c>
      <c r="B5" s="143">
        <v>1</v>
      </c>
      <c r="C5" s="91" t="s">
        <v>251</v>
      </c>
      <c r="D5" s="92">
        <v>1</v>
      </c>
      <c r="E5" s="91" t="s">
        <v>232</v>
      </c>
      <c r="F5" s="91" t="s">
        <v>4</v>
      </c>
      <c r="G5" s="93">
        <v>54.81</v>
      </c>
      <c r="H5" s="94">
        <f aca="true" t="shared" si="0" ref="H5:H15">(G5*100)/603.33</f>
        <v>9.084580577793247</v>
      </c>
      <c r="I5" s="93">
        <f aca="true" t="shared" si="1" ref="I5:I15">(117.2*H5)/100</f>
        <v>10.647128437173684</v>
      </c>
      <c r="J5" s="93">
        <f>SUM(G5+I5)</f>
        <v>65.45712843717368</v>
      </c>
      <c r="K5" s="95">
        <v>1400</v>
      </c>
      <c r="L5" s="95">
        <v>1200</v>
      </c>
      <c r="M5" s="95">
        <f aca="true" t="shared" si="2" ref="M5:M15">J5*L5</f>
        <v>78548.55412460842</v>
      </c>
      <c r="N5" s="145" t="s">
        <v>230</v>
      </c>
      <c r="O5" s="38"/>
    </row>
    <row r="6" spans="1:14" s="14" customFormat="1" ht="60">
      <c r="A6" s="14">
        <v>2</v>
      </c>
      <c r="B6" s="143">
        <v>1</v>
      </c>
      <c r="C6" s="93" t="s">
        <v>216</v>
      </c>
      <c r="D6" s="90">
        <v>0</v>
      </c>
      <c r="E6" s="93" t="s">
        <v>233</v>
      </c>
      <c r="F6" s="91" t="s">
        <v>4</v>
      </c>
      <c r="G6" s="93">
        <v>35.31</v>
      </c>
      <c r="H6" s="94">
        <f t="shared" si="0"/>
        <v>5.8525185222017795</v>
      </c>
      <c r="I6" s="93">
        <f t="shared" si="1"/>
        <v>6.859151708020486</v>
      </c>
      <c r="J6" s="93">
        <f aca="true" t="shared" si="3" ref="J6:J13">SUM(G6+I6)</f>
        <v>42.169151708020486</v>
      </c>
      <c r="K6" s="95">
        <v>1400</v>
      </c>
      <c r="L6" s="95">
        <v>1200</v>
      </c>
      <c r="M6" s="95">
        <f t="shared" si="2"/>
        <v>50602.98204962458</v>
      </c>
      <c r="N6" s="145" t="s">
        <v>230</v>
      </c>
    </row>
    <row r="7" spans="1:14" s="14" customFormat="1" ht="60">
      <c r="A7" s="14">
        <v>3</v>
      </c>
      <c r="B7" s="143">
        <v>1</v>
      </c>
      <c r="C7" s="91" t="s">
        <v>217</v>
      </c>
      <c r="D7" s="92">
        <v>1</v>
      </c>
      <c r="E7" s="91" t="s">
        <v>233</v>
      </c>
      <c r="F7" s="91" t="s">
        <v>4</v>
      </c>
      <c r="G7" s="93">
        <v>54.86</v>
      </c>
      <c r="H7" s="94">
        <f t="shared" si="0"/>
        <v>9.092867916397328</v>
      </c>
      <c r="I7" s="93">
        <f t="shared" si="1"/>
        <v>10.656841198017668</v>
      </c>
      <c r="J7" s="93">
        <f t="shared" si="3"/>
        <v>65.51684119801767</v>
      </c>
      <c r="K7" s="95">
        <v>1400</v>
      </c>
      <c r="L7" s="95">
        <v>1200</v>
      </c>
      <c r="M7" s="95">
        <f t="shared" si="2"/>
        <v>78620.2094376212</v>
      </c>
      <c r="N7" s="145" t="s">
        <v>230</v>
      </c>
    </row>
    <row r="8" spans="1:14" s="14" customFormat="1" ht="60">
      <c r="A8" s="14">
        <v>4</v>
      </c>
      <c r="B8" s="143">
        <v>2</v>
      </c>
      <c r="C8" s="91" t="s">
        <v>218</v>
      </c>
      <c r="D8" s="92">
        <v>1</v>
      </c>
      <c r="E8" s="91" t="s">
        <v>232</v>
      </c>
      <c r="F8" s="91" t="s">
        <v>4</v>
      </c>
      <c r="G8" s="93">
        <v>60.85</v>
      </c>
      <c r="H8" s="94">
        <f t="shared" si="0"/>
        <v>10.085691081166194</v>
      </c>
      <c r="I8" s="93">
        <f t="shared" si="1"/>
        <v>11.82042994712678</v>
      </c>
      <c r="J8" s="93">
        <f t="shared" si="3"/>
        <v>72.67042994712678</v>
      </c>
      <c r="K8" s="95">
        <v>1400</v>
      </c>
      <c r="L8" s="95">
        <v>1200</v>
      </c>
      <c r="M8" s="95">
        <f t="shared" si="2"/>
        <v>87204.51593655214</v>
      </c>
      <c r="N8" s="145" t="s">
        <v>230</v>
      </c>
    </row>
    <row r="9" spans="1:14" s="14" customFormat="1" ht="60">
      <c r="A9" s="14">
        <v>5</v>
      </c>
      <c r="B9" s="143">
        <v>2</v>
      </c>
      <c r="C9" s="93" t="s">
        <v>219</v>
      </c>
      <c r="D9" s="90">
        <v>0</v>
      </c>
      <c r="E9" s="93" t="s">
        <v>233</v>
      </c>
      <c r="F9" s="91" t="s">
        <v>5</v>
      </c>
      <c r="G9" s="93">
        <v>35.31</v>
      </c>
      <c r="H9" s="94">
        <f t="shared" si="0"/>
        <v>5.8525185222017795</v>
      </c>
      <c r="I9" s="93">
        <f t="shared" si="1"/>
        <v>6.859151708020486</v>
      </c>
      <c r="J9" s="93">
        <f t="shared" si="3"/>
        <v>42.169151708020486</v>
      </c>
      <c r="K9" s="95">
        <v>1400</v>
      </c>
      <c r="L9" s="95">
        <v>1200</v>
      </c>
      <c r="M9" s="95">
        <f t="shared" si="2"/>
        <v>50602.98204962458</v>
      </c>
      <c r="N9" s="145" t="s">
        <v>230</v>
      </c>
    </row>
    <row r="10" spans="1:14" s="14" customFormat="1" ht="60">
      <c r="A10" s="14">
        <v>6</v>
      </c>
      <c r="B10" s="143">
        <v>2</v>
      </c>
      <c r="C10" s="91" t="s">
        <v>220</v>
      </c>
      <c r="D10" s="92">
        <v>1</v>
      </c>
      <c r="E10" s="91" t="s">
        <v>233</v>
      </c>
      <c r="F10" s="91" t="s">
        <v>4</v>
      </c>
      <c r="G10" s="93">
        <v>60.85</v>
      </c>
      <c r="H10" s="94">
        <f t="shared" si="0"/>
        <v>10.085691081166194</v>
      </c>
      <c r="I10" s="93">
        <f t="shared" si="1"/>
        <v>11.82042994712678</v>
      </c>
      <c r="J10" s="93">
        <f t="shared" si="3"/>
        <v>72.67042994712678</v>
      </c>
      <c r="K10" s="95">
        <v>1400</v>
      </c>
      <c r="L10" s="95">
        <v>1200</v>
      </c>
      <c r="M10" s="95">
        <f t="shared" si="2"/>
        <v>87204.51593655214</v>
      </c>
      <c r="N10" s="145" t="s">
        <v>230</v>
      </c>
    </row>
    <row r="11" spans="1:14" s="14" customFormat="1" ht="60">
      <c r="A11" s="14">
        <v>7</v>
      </c>
      <c r="B11" s="143">
        <v>3</v>
      </c>
      <c r="C11" s="91" t="s">
        <v>221</v>
      </c>
      <c r="D11" s="92">
        <v>1</v>
      </c>
      <c r="E11" s="91" t="s">
        <v>232</v>
      </c>
      <c r="F11" s="91" t="s">
        <v>4</v>
      </c>
      <c r="G11" s="93">
        <v>60.85</v>
      </c>
      <c r="H11" s="94">
        <f t="shared" si="0"/>
        <v>10.085691081166194</v>
      </c>
      <c r="I11" s="93">
        <f t="shared" si="1"/>
        <v>11.82042994712678</v>
      </c>
      <c r="J11" s="93">
        <f t="shared" si="3"/>
        <v>72.67042994712678</v>
      </c>
      <c r="K11" s="95">
        <v>1400</v>
      </c>
      <c r="L11" s="95">
        <v>1200</v>
      </c>
      <c r="M11" s="95">
        <f t="shared" si="2"/>
        <v>87204.51593655214</v>
      </c>
      <c r="N11" s="145" t="s">
        <v>230</v>
      </c>
    </row>
    <row r="12" spans="1:14" s="14" customFormat="1" ht="60">
      <c r="A12" s="14">
        <v>8</v>
      </c>
      <c r="B12" s="143">
        <v>3</v>
      </c>
      <c r="C12" s="93" t="s">
        <v>222</v>
      </c>
      <c r="D12" s="90">
        <v>0</v>
      </c>
      <c r="E12" s="93" t="s">
        <v>233</v>
      </c>
      <c r="F12" s="91" t="s">
        <v>5</v>
      </c>
      <c r="G12" s="93">
        <v>35.31</v>
      </c>
      <c r="H12" s="94">
        <f t="shared" si="0"/>
        <v>5.8525185222017795</v>
      </c>
      <c r="I12" s="93">
        <f t="shared" si="1"/>
        <v>6.859151708020486</v>
      </c>
      <c r="J12" s="93">
        <f t="shared" si="3"/>
        <v>42.169151708020486</v>
      </c>
      <c r="K12" s="95">
        <v>1400</v>
      </c>
      <c r="L12" s="95">
        <v>1200</v>
      </c>
      <c r="M12" s="95">
        <f t="shared" si="2"/>
        <v>50602.98204962458</v>
      </c>
      <c r="N12" s="145" t="s">
        <v>230</v>
      </c>
    </row>
    <row r="13" spans="1:14" s="14" customFormat="1" ht="60">
      <c r="A13" s="14">
        <v>9</v>
      </c>
      <c r="B13" s="143">
        <v>3</v>
      </c>
      <c r="C13" s="91" t="s">
        <v>223</v>
      </c>
      <c r="D13" s="92">
        <v>1</v>
      </c>
      <c r="E13" s="91" t="s">
        <v>233</v>
      </c>
      <c r="F13" s="91" t="s">
        <v>4</v>
      </c>
      <c r="G13" s="93">
        <v>60.85</v>
      </c>
      <c r="H13" s="94">
        <f t="shared" si="0"/>
        <v>10.085691081166194</v>
      </c>
      <c r="I13" s="93">
        <f t="shared" si="1"/>
        <v>11.82042994712678</v>
      </c>
      <c r="J13" s="93">
        <f t="shared" si="3"/>
        <v>72.67042994712678</v>
      </c>
      <c r="K13" s="95">
        <v>1400</v>
      </c>
      <c r="L13" s="95">
        <v>1200</v>
      </c>
      <c r="M13" s="95">
        <f t="shared" si="2"/>
        <v>87204.51593655214</v>
      </c>
      <c r="N13" s="145" t="s">
        <v>230</v>
      </c>
    </row>
    <row r="14" spans="1:14" s="36" customFormat="1" ht="60">
      <c r="A14" s="36">
        <v>10</v>
      </c>
      <c r="B14" s="143">
        <v>4</v>
      </c>
      <c r="C14" s="91" t="s">
        <v>224</v>
      </c>
      <c r="D14" s="92">
        <v>1</v>
      </c>
      <c r="E14" s="91" t="s">
        <v>232</v>
      </c>
      <c r="F14" s="91" t="s">
        <v>4</v>
      </c>
      <c r="G14" s="93">
        <v>70.21</v>
      </c>
      <c r="H14" s="94">
        <f t="shared" si="0"/>
        <v>11.637080867850097</v>
      </c>
      <c r="I14" s="93">
        <f t="shared" si="1"/>
        <v>13.638658777120312</v>
      </c>
      <c r="J14" s="93">
        <f>SUM(G14+I14)</f>
        <v>83.8486587771203</v>
      </c>
      <c r="K14" s="95">
        <v>1400</v>
      </c>
      <c r="L14" s="95">
        <v>1200</v>
      </c>
      <c r="M14" s="95">
        <f t="shared" si="2"/>
        <v>100618.39053254436</v>
      </c>
      <c r="N14" s="145" t="s">
        <v>230</v>
      </c>
    </row>
    <row r="15" spans="1:14" s="36" customFormat="1" ht="60.75" thickBot="1">
      <c r="A15" s="36">
        <v>11</v>
      </c>
      <c r="B15" s="146">
        <v>4</v>
      </c>
      <c r="C15" s="147" t="s">
        <v>225</v>
      </c>
      <c r="D15" s="148">
        <v>1</v>
      </c>
      <c r="E15" s="147" t="s">
        <v>233</v>
      </c>
      <c r="F15" s="147" t="s">
        <v>4</v>
      </c>
      <c r="G15" s="149">
        <v>74.12</v>
      </c>
      <c r="H15" s="150">
        <f t="shared" si="0"/>
        <v>12.285150746689208</v>
      </c>
      <c r="I15" s="149">
        <f t="shared" si="1"/>
        <v>14.398196675119753</v>
      </c>
      <c r="J15" s="149">
        <f>SUM(G15+I15)</f>
        <v>88.51819667511975</v>
      </c>
      <c r="K15" s="151">
        <v>1400</v>
      </c>
      <c r="L15" s="151">
        <v>1200</v>
      </c>
      <c r="M15" s="151">
        <f t="shared" si="2"/>
        <v>106221.8360101437</v>
      </c>
      <c r="N15" s="145" t="s">
        <v>230</v>
      </c>
    </row>
    <row r="16" spans="2:11" ht="13.5" thickTop="1">
      <c r="B16" s="15"/>
      <c r="C16" s="12"/>
      <c r="D16" s="12"/>
      <c r="E16" s="12"/>
      <c r="F16" s="12"/>
      <c r="G16" s="13"/>
      <c r="H16" s="24"/>
      <c r="I16" s="13"/>
      <c r="J16" s="13"/>
      <c r="K16" s="13"/>
    </row>
    <row r="17" spans="2:11" ht="14.25">
      <c r="B17" s="15"/>
      <c r="C17" s="12"/>
      <c r="D17" s="12"/>
      <c r="E17" s="12"/>
      <c r="F17" s="12"/>
      <c r="G17" s="13"/>
      <c r="H17" s="24"/>
      <c r="I17" s="22"/>
      <c r="J17" s="13"/>
      <c r="K17" s="13"/>
    </row>
    <row r="18" spans="2:11" ht="12.75">
      <c r="B18" s="267"/>
      <c r="C18" s="267"/>
      <c r="D18" s="267"/>
      <c r="E18" s="267"/>
      <c r="F18" s="267"/>
      <c r="G18" s="267"/>
      <c r="H18" s="267"/>
      <c r="I18" s="267"/>
      <c r="J18" s="267"/>
      <c r="K18" s="33"/>
    </row>
    <row r="19" spans="2:11" ht="12.75">
      <c r="B19" s="12"/>
      <c r="C19" s="12"/>
      <c r="D19" s="12"/>
      <c r="E19" s="12"/>
      <c r="F19" s="12"/>
      <c r="G19" s="12"/>
      <c r="H19" s="25"/>
      <c r="I19" s="12"/>
      <c r="J19" s="12"/>
      <c r="K19" s="12"/>
    </row>
    <row r="20" spans="2:11" ht="12.75">
      <c r="B20" s="12"/>
      <c r="C20" s="265"/>
      <c r="D20" s="265"/>
      <c r="E20" s="265"/>
      <c r="F20" s="265"/>
      <c r="G20" s="265"/>
      <c r="H20" s="265"/>
      <c r="I20" s="265"/>
      <c r="J20" s="265"/>
      <c r="K20" s="12"/>
    </row>
    <row r="21" spans="2:11" ht="12.75">
      <c r="B21" s="12"/>
      <c r="C21" s="12"/>
      <c r="D21" s="12"/>
      <c r="E21" s="12"/>
      <c r="F21" s="12"/>
      <c r="G21" s="12"/>
      <c r="H21" s="25"/>
      <c r="I21" s="12"/>
      <c r="J21" s="12"/>
      <c r="K21" s="12"/>
    </row>
    <row r="22" spans="2:11" ht="12.75">
      <c r="B22" s="12"/>
      <c r="C22" s="12"/>
      <c r="D22" s="12"/>
      <c r="E22" s="12"/>
      <c r="F22" s="12"/>
      <c r="G22" s="12"/>
      <c r="H22" s="25"/>
      <c r="I22" s="12"/>
      <c r="J22" s="12"/>
      <c r="K22" s="12"/>
    </row>
    <row r="23" spans="2:11" ht="12.75">
      <c r="B23" s="12"/>
      <c r="C23" s="12"/>
      <c r="D23" s="12"/>
      <c r="E23" s="12"/>
      <c r="F23" s="12"/>
      <c r="G23" s="12"/>
      <c r="H23" s="25"/>
      <c r="I23" s="12"/>
      <c r="J23" s="12"/>
      <c r="K23" s="12"/>
    </row>
    <row r="24" spans="2:11" ht="12.75">
      <c r="B24" s="12"/>
      <c r="C24" s="20"/>
      <c r="D24" s="20"/>
      <c r="E24" s="20"/>
      <c r="F24" s="12"/>
      <c r="G24" s="12"/>
      <c r="H24" s="25"/>
      <c r="I24" s="12"/>
      <c r="J24" s="12"/>
      <c r="K24" s="12"/>
    </row>
    <row r="25" spans="2:11" ht="14.25">
      <c r="B25" s="12"/>
      <c r="C25" s="12"/>
      <c r="D25" s="12"/>
      <c r="E25" s="12"/>
      <c r="F25" s="12"/>
      <c r="G25" s="12"/>
      <c r="H25" s="264"/>
      <c r="I25" s="264"/>
      <c r="J25" s="264"/>
      <c r="K25" s="34"/>
    </row>
    <row r="26" spans="2:12" ht="12.75">
      <c r="B26" s="12"/>
      <c r="C26" s="12"/>
      <c r="D26" s="12"/>
      <c r="E26" s="12"/>
      <c r="F26" s="12"/>
      <c r="G26" s="12"/>
      <c r="H26" s="25"/>
      <c r="I26" s="263"/>
      <c r="J26" s="263"/>
      <c r="K26" s="15"/>
      <c r="L26" s="12"/>
    </row>
    <row r="27" spans="2:11" ht="12.75">
      <c r="B27" s="265"/>
      <c r="C27" s="265"/>
      <c r="D27" s="265"/>
      <c r="E27" s="265"/>
      <c r="F27" s="265"/>
      <c r="G27" s="265"/>
      <c r="H27" s="265"/>
      <c r="I27" s="265"/>
      <c r="J27" s="265"/>
      <c r="K27" s="12"/>
    </row>
    <row r="28" spans="2:11" ht="12.75">
      <c r="B28" s="15"/>
      <c r="C28" s="12"/>
      <c r="D28" s="12"/>
      <c r="E28" s="12"/>
      <c r="F28" s="12"/>
      <c r="G28" s="13"/>
      <c r="H28" s="24"/>
      <c r="I28" s="13"/>
      <c r="J28" s="13"/>
      <c r="K28" s="13"/>
    </row>
  </sheetData>
  <sheetProtection/>
  <mergeCells count="20">
    <mergeCell ref="I3:I4"/>
    <mergeCell ref="J3:J4"/>
    <mergeCell ref="B3:B4"/>
    <mergeCell ref="C3:C4"/>
    <mergeCell ref="D3:D4"/>
    <mergeCell ref="B27:J27"/>
    <mergeCell ref="B18:J18"/>
    <mergeCell ref="C20:J20"/>
    <mergeCell ref="H25:J25"/>
    <mergeCell ref="I26:J26"/>
    <mergeCell ref="B1:N1"/>
    <mergeCell ref="B2:N2"/>
    <mergeCell ref="E3:E4"/>
    <mergeCell ref="F3:F4"/>
    <mergeCell ref="G3:G4"/>
    <mergeCell ref="H3:H4"/>
    <mergeCell ref="K3:K4"/>
    <mergeCell ref="L3:L4"/>
    <mergeCell ref="M3:M4"/>
    <mergeCell ref="N3:N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I9" sqref="I9"/>
    </sheetView>
  </sheetViews>
  <sheetFormatPr defaultColWidth="9.140625" defaultRowHeight="12.75"/>
  <cols>
    <col min="1" max="1" width="5.421875" style="0" customWidth="1"/>
    <col min="2" max="2" width="5.421875" style="0" bestFit="1" customWidth="1"/>
    <col min="3" max="3" width="18.00390625" style="0" bestFit="1" customWidth="1"/>
    <col min="4" max="4" width="13.28125" style="0" bestFit="1" customWidth="1"/>
    <col min="5" max="5" width="7.57421875" style="0" customWidth="1"/>
    <col min="6" max="6" width="29.140625" style="0" customWidth="1"/>
    <col min="7" max="7" width="9.57421875" style="0" customWidth="1"/>
    <col min="9" max="9" width="10.7109375" style="0" customWidth="1"/>
    <col min="10" max="10" width="12.7109375" style="0" customWidth="1"/>
    <col min="11" max="11" width="9.28125" style="0" customWidth="1"/>
    <col min="12" max="12" width="10.28125" style="0" customWidth="1"/>
    <col min="13" max="13" width="10.421875" style="0" bestFit="1" customWidth="1"/>
    <col min="15" max="15" width="15.8515625" style="0" customWidth="1"/>
  </cols>
  <sheetData>
    <row r="1" spans="2:14" ht="112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 thickBot="1" thickTop="1">
      <c r="B2" s="268" t="s">
        <v>243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ht="13.5" thickTop="1">
      <c r="B3" s="261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ht="56.2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14" customFormat="1" ht="45" customHeight="1">
      <c r="A5" s="14">
        <v>1</v>
      </c>
      <c r="B5" s="214">
        <v>1</v>
      </c>
      <c r="C5" s="215" t="s">
        <v>215</v>
      </c>
      <c r="D5" s="216">
        <v>1</v>
      </c>
      <c r="E5" s="215" t="s">
        <v>232</v>
      </c>
      <c r="F5" s="215" t="s">
        <v>241</v>
      </c>
      <c r="G5" s="217">
        <v>54.81</v>
      </c>
      <c r="H5" s="218">
        <f aca="true" t="shared" si="0" ref="H5:H14">(G5*100)/603.33</f>
        <v>9.084580577793247</v>
      </c>
      <c r="I5" s="217">
        <f aca="true" t="shared" si="1" ref="I5:I14">(117.2*H5)/100</f>
        <v>10.647128437173684</v>
      </c>
      <c r="J5" s="217">
        <f>SUM(G5+I5)</f>
        <v>65.45712843717368</v>
      </c>
      <c r="K5" s="219">
        <v>1400</v>
      </c>
      <c r="L5" s="219">
        <v>900</v>
      </c>
      <c r="M5" s="219">
        <f aca="true" t="shared" si="2" ref="M5:M14">J5*L5</f>
        <v>58911.41559345631</v>
      </c>
      <c r="N5" s="152"/>
    </row>
    <row r="6" spans="1:14" s="14" customFormat="1" ht="45">
      <c r="A6" s="14">
        <v>2</v>
      </c>
      <c r="B6" s="214">
        <v>1</v>
      </c>
      <c r="C6" s="217" t="s">
        <v>216</v>
      </c>
      <c r="D6" s="214">
        <v>0</v>
      </c>
      <c r="E6" s="215" t="s">
        <v>232</v>
      </c>
      <c r="F6" s="215" t="s">
        <v>4</v>
      </c>
      <c r="G6" s="217">
        <v>35.31</v>
      </c>
      <c r="H6" s="218">
        <f t="shared" si="0"/>
        <v>5.8525185222017795</v>
      </c>
      <c r="I6" s="217">
        <f t="shared" si="1"/>
        <v>6.859151708020486</v>
      </c>
      <c r="J6" s="217">
        <f aca="true" t="shared" si="3" ref="J6:J13">SUM(G6+I6)</f>
        <v>42.169151708020486</v>
      </c>
      <c r="K6" s="219">
        <v>1400</v>
      </c>
      <c r="L6" s="219">
        <v>900</v>
      </c>
      <c r="M6" s="219">
        <f t="shared" si="2"/>
        <v>37952.236537218436</v>
      </c>
      <c r="N6" s="152"/>
    </row>
    <row r="7" spans="1:14" s="14" customFormat="1" ht="45">
      <c r="A7" s="14">
        <v>3</v>
      </c>
      <c r="B7" s="214">
        <v>1</v>
      </c>
      <c r="C7" s="215" t="s">
        <v>226</v>
      </c>
      <c r="D7" s="216">
        <v>1</v>
      </c>
      <c r="E7" s="215" t="s">
        <v>233</v>
      </c>
      <c r="F7" s="215" t="s">
        <v>241</v>
      </c>
      <c r="G7" s="217">
        <v>54.86</v>
      </c>
      <c r="H7" s="218">
        <f t="shared" si="0"/>
        <v>9.092867916397328</v>
      </c>
      <c r="I7" s="217">
        <f t="shared" si="1"/>
        <v>10.656841198017668</v>
      </c>
      <c r="J7" s="217">
        <f t="shared" si="3"/>
        <v>65.51684119801767</v>
      </c>
      <c r="K7" s="219">
        <v>1400</v>
      </c>
      <c r="L7" s="219">
        <v>900</v>
      </c>
      <c r="M7" s="219">
        <f t="shared" si="2"/>
        <v>58965.1570782159</v>
      </c>
      <c r="N7" s="152"/>
    </row>
    <row r="8" spans="1:14" s="14" customFormat="1" ht="45">
      <c r="A8" s="14">
        <v>4</v>
      </c>
      <c r="B8" s="214">
        <v>2</v>
      </c>
      <c r="C8" s="215" t="s">
        <v>218</v>
      </c>
      <c r="D8" s="216">
        <v>1</v>
      </c>
      <c r="E8" s="215" t="s">
        <v>232</v>
      </c>
      <c r="F8" s="215" t="s">
        <v>241</v>
      </c>
      <c r="G8" s="217">
        <v>60.85</v>
      </c>
      <c r="H8" s="218">
        <f t="shared" si="0"/>
        <v>10.085691081166194</v>
      </c>
      <c r="I8" s="217">
        <f t="shared" si="1"/>
        <v>11.82042994712678</v>
      </c>
      <c r="J8" s="217">
        <f t="shared" si="3"/>
        <v>72.67042994712678</v>
      </c>
      <c r="K8" s="219">
        <v>1400</v>
      </c>
      <c r="L8" s="219">
        <v>900</v>
      </c>
      <c r="M8" s="219">
        <f t="shared" si="2"/>
        <v>65403.3869524141</v>
      </c>
      <c r="N8" s="152"/>
    </row>
    <row r="9" spans="1:14" s="14" customFormat="1" ht="45">
      <c r="A9" s="14">
        <v>5</v>
      </c>
      <c r="B9" s="214">
        <v>2</v>
      </c>
      <c r="C9" s="217" t="s">
        <v>219</v>
      </c>
      <c r="D9" s="214">
        <v>0</v>
      </c>
      <c r="E9" s="215" t="s">
        <v>232</v>
      </c>
      <c r="F9" s="215" t="s">
        <v>4</v>
      </c>
      <c r="G9" s="217">
        <v>35.31</v>
      </c>
      <c r="H9" s="218">
        <f t="shared" si="0"/>
        <v>5.8525185222017795</v>
      </c>
      <c r="I9" s="217">
        <f t="shared" si="1"/>
        <v>6.859151708020486</v>
      </c>
      <c r="J9" s="217">
        <f t="shared" si="3"/>
        <v>42.169151708020486</v>
      </c>
      <c r="K9" s="219">
        <v>1400</v>
      </c>
      <c r="L9" s="219">
        <v>900</v>
      </c>
      <c r="M9" s="219">
        <f t="shared" si="2"/>
        <v>37952.236537218436</v>
      </c>
      <c r="N9" s="152"/>
    </row>
    <row r="10" spans="1:14" s="14" customFormat="1" ht="45">
      <c r="A10" s="14">
        <v>6</v>
      </c>
      <c r="B10" s="214">
        <v>2</v>
      </c>
      <c r="C10" s="215" t="s">
        <v>227</v>
      </c>
      <c r="D10" s="216">
        <v>1</v>
      </c>
      <c r="E10" s="215" t="s">
        <v>233</v>
      </c>
      <c r="F10" s="215" t="s">
        <v>241</v>
      </c>
      <c r="G10" s="217">
        <v>60.85</v>
      </c>
      <c r="H10" s="218">
        <f t="shared" si="0"/>
        <v>10.085691081166194</v>
      </c>
      <c r="I10" s="217">
        <f t="shared" si="1"/>
        <v>11.82042994712678</v>
      </c>
      <c r="J10" s="217">
        <f t="shared" si="3"/>
        <v>72.67042994712678</v>
      </c>
      <c r="K10" s="219">
        <v>1400</v>
      </c>
      <c r="L10" s="219">
        <v>900</v>
      </c>
      <c r="M10" s="219">
        <f t="shared" si="2"/>
        <v>65403.3869524141</v>
      </c>
      <c r="N10" s="152"/>
    </row>
    <row r="11" spans="1:14" s="14" customFormat="1" ht="45">
      <c r="A11" s="14">
        <v>7</v>
      </c>
      <c r="B11" s="214">
        <v>3</v>
      </c>
      <c r="C11" s="215" t="s">
        <v>221</v>
      </c>
      <c r="D11" s="216">
        <v>1</v>
      </c>
      <c r="E11" s="215" t="s">
        <v>232</v>
      </c>
      <c r="F11" s="215" t="s">
        <v>241</v>
      </c>
      <c r="G11" s="217">
        <v>60.85</v>
      </c>
      <c r="H11" s="218">
        <f t="shared" si="0"/>
        <v>10.085691081166194</v>
      </c>
      <c r="I11" s="217">
        <f t="shared" si="1"/>
        <v>11.82042994712678</v>
      </c>
      <c r="J11" s="217">
        <f t="shared" si="3"/>
        <v>72.67042994712678</v>
      </c>
      <c r="K11" s="219">
        <v>1400</v>
      </c>
      <c r="L11" s="219">
        <v>900</v>
      </c>
      <c r="M11" s="219">
        <f t="shared" si="2"/>
        <v>65403.3869524141</v>
      </c>
      <c r="N11" s="152"/>
    </row>
    <row r="12" spans="1:14" s="14" customFormat="1" ht="45">
      <c r="A12" s="14">
        <v>8</v>
      </c>
      <c r="B12" s="214">
        <v>3</v>
      </c>
      <c r="C12" s="217" t="s">
        <v>222</v>
      </c>
      <c r="D12" s="214">
        <v>0</v>
      </c>
      <c r="E12" s="215" t="s">
        <v>232</v>
      </c>
      <c r="F12" s="215" t="s">
        <v>4</v>
      </c>
      <c r="G12" s="217">
        <v>35.31</v>
      </c>
      <c r="H12" s="218">
        <f t="shared" si="0"/>
        <v>5.8525185222017795</v>
      </c>
      <c r="I12" s="217">
        <f t="shared" si="1"/>
        <v>6.859151708020486</v>
      </c>
      <c r="J12" s="217">
        <f t="shared" si="3"/>
        <v>42.169151708020486</v>
      </c>
      <c r="K12" s="219">
        <v>1400</v>
      </c>
      <c r="L12" s="219">
        <v>900</v>
      </c>
      <c r="M12" s="219">
        <f t="shared" si="2"/>
        <v>37952.236537218436</v>
      </c>
      <c r="N12" s="152"/>
    </row>
    <row r="13" spans="1:14" s="14" customFormat="1" ht="45">
      <c r="A13" s="14">
        <v>9</v>
      </c>
      <c r="B13" s="214">
        <v>3</v>
      </c>
      <c r="C13" s="215" t="s">
        <v>223</v>
      </c>
      <c r="D13" s="216">
        <v>1</v>
      </c>
      <c r="E13" s="215" t="s">
        <v>233</v>
      </c>
      <c r="F13" s="215" t="s">
        <v>242</v>
      </c>
      <c r="G13" s="217">
        <v>60.85</v>
      </c>
      <c r="H13" s="218">
        <f t="shared" si="0"/>
        <v>10.085691081166194</v>
      </c>
      <c r="I13" s="217">
        <f t="shared" si="1"/>
        <v>11.82042994712678</v>
      </c>
      <c r="J13" s="217">
        <f t="shared" si="3"/>
        <v>72.67042994712678</v>
      </c>
      <c r="K13" s="219">
        <v>1400</v>
      </c>
      <c r="L13" s="219">
        <v>900</v>
      </c>
      <c r="M13" s="219">
        <f t="shared" si="2"/>
        <v>65403.3869524141</v>
      </c>
      <c r="N13" s="152"/>
    </row>
    <row r="14" spans="1:14" s="36" customFormat="1" ht="45">
      <c r="A14" s="36">
        <v>10</v>
      </c>
      <c r="B14" s="214">
        <v>4</v>
      </c>
      <c r="C14" s="215" t="s">
        <v>224</v>
      </c>
      <c r="D14" s="216">
        <v>1</v>
      </c>
      <c r="E14" s="215" t="s">
        <v>232</v>
      </c>
      <c r="F14" s="215" t="s">
        <v>241</v>
      </c>
      <c r="G14" s="217">
        <v>70.21</v>
      </c>
      <c r="H14" s="218">
        <f t="shared" si="0"/>
        <v>11.637080867850097</v>
      </c>
      <c r="I14" s="217">
        <f t="shared" si="1"/>
        <v>13.638658777120312</v>
      </c>
      <c r="J14" s="217">
        <f>SUM(G14+I14)</f>
        <v>83.8486587771203</v>
      </c>
      <c r="K14" s="219">
        <v>1400</v>
      </c>
      <c r="L14" s="219">
        <v>900</v>
      </c>
      <c r="M14" s="219">
        <f t="shared" si="2"/>
        <v>75463.79289940828</v>
      </c>
      <c r="N14" s="152"/>
    </row>
    <row r="15" spans="1:14" ht="45.75" thickBot="1">
      <c r="A15" s="36">
        <v>11</v>
      </c>
      <c r="B15" s="229">
        <v>4</v>
      </c>
      <c r="C15" s="230" t="s">
        <v>225</v>
      </c>
      <c r="D15" s="231">
        <v>1</v>
      </c>
      <c r="E15" s="230" t="s">
        <v>233</v>
      </c>
      <c r="F15" s="230" t="s">
        <v>241</v>
      </c>
      <c r="G15" s="232">
        <v>74.12</v>
      </c>
      <c r="H15" s="233">
        <f>(G15*100)/603.33</f>
        <v>12.285150746689208</v>
      </c>
      <c r="I15" s="232">
        <f>(117.2*H15)/100</f>
        <v>14.398196675119753</v>
      </c>
      <c r="J15" s="232">
        <f>SUM(G15+I15)</f>
        <v>88.51819667511975</v>
      </c>
      <c r="K15" s="234">
        <v>1400</v>
      </c>
      <c r="L15" s="219">
        <v>900</v>
      </c>
      <c r="M15" s="234">
        <f>J15*L15</f>
        <v>79666.37700760778</v>
      </c>
      <c r="N15" s="153"/>
    </row>
    <row r="16" spans="2:11" ht="13.5" thickTop="1">
      <c r="B16" s="267"/>
      <c r="C16" s="267"/>
      <c r="D16" s="267"/>
      <c r="E16" s="267"/>
      <c r="F16" s="267"/>
      <c r="G16" s="267"/>
      <c r="H16" s="267"/>
      <c r="I16" s="267"/>
      <c r="J16" s="267"/>
      <c r="K16" s="33"/>
    </row>
    <row r="17" spans="2:11" ht="12.75">
      <c r="B17" s="12"/>
      <c r="C17" s="12"/>
      <c r="D17" s="12"/>
      <c r="E17" s="12"/>
      <c r="F17" s="12"/>
      <c r="G17" s="12"/>
      <c r="H17" s="25"/>
      <c r="I17" s="12"/>
      <c r="J17" s="12"/>
      <c r="K17" s="12"/>
    </row>
    <row r="18" spans="2:13" ht="12.75">
      <c r="B18" s="12"/>
      <c r="C18" s="265"/>
      <c r="D18" s="265"/>
      <c r="E18" s="265"/>
      <c r="F18" s="265"/>
      <c r="G18" s="265"/>
      <c r="H18" s="265"/>
      <c r="I18" s="265"/>
      <c r="J18" s="265"/>
      <c r="K18" s="12"/>
      <c r="M18" s="75">
        <f>SUM(M5:M17)</f>
        <v>648477</v>
      </c>
    </row>
    <row r="19" spans="2:13" ht="12.75">
      <c r="B19" s="12"/>
      <c r="C19" s="12"/>
      <c r="D19" s="12"/>
      <c r="E19" s="12"/>
      <c r="F19" s="12"/>
      <c r="G19" s="12"/>
      <c r="H19" s="25"/>
      <c r="I19" s="12"/>
      <c r="J19" s="275"/>
      <c r="K19" s="275"/>
      <c r="L19" s="275"/>
      <c r="M19" s="32"/>
    </row>
    <row r="20" spans="2:11" ht="12.75">
      <c r="B20" s="12"/>
      <c r="C20" s="12"/>
      <c r="D20" s="12"/>
      <c r="E20" s="12"/>
      <c r="F20" s="12"/>
      <c r="G20" s="12"/>
      <c r="H20" s="25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H21" s="25"/>
      <c r="I21" s="12"/>
      <c r="J21" s="12"/>
      <c r="K21" s="12"/>
    </row>
    <row r="22" spans="2:13" ht="12.75">
      <c r="B22" s="12"/>
      <c r="C22" s="12"/>
      <c r="D22" s="12"/>
      <c r="E22" s="12"/>
      <c r="F22" s="12"/>
      <c r="G22" s="263"/>
      <c r="H22" s="263"/>
      <c r="I22" s="263"/>
      <c r="J22" s="263"/>
      <c r="K22" s="263"/>
      <c r="L22" s="263"/>
      <c r="M22" s="263"/>
    </row>
    <row r="23" spans="2:11" ht="12.75">
      <c r="B23" s="12"/>
      <c r="C23" s="20"/>
      <c r="D23" s="20"/>
      <c r="E23" s="20"/>
      <c r="F23" s="12"/>
      <c r="G23" s="12"/>
      <c r="H23" s="25"/>
      <c r="I23" s="12"/>
      <c r="J23" s="12"/>
      <c r="K23" s="12"/>
    </row>
    <row r="24" spans="2:11" ht="14.25">
      <c r="B24" s="12"/>
      <c r="C24" s="12"/>
      <c r="D24" s="12"/>
      <c r="E24" s="12"/>
      <c r="F24" s="12"/>
      <c r="G24" s="12"/>
      <c r="H24" s="264"/>
      <c r="I24" s="264"/>
      <c r="J24" s="264"/>
      <c r="K24" s="34"/>
    </row>
    <row r="25" spans="2:12" ht="12.75">
      <c r="B25" s="12"/>
      <c r="C25" s="12"/>
      <c r="D25" s="12"/>
      <c r="E25" s="12"/>
      <c r="F25" s="12"/>
      <c r="G25" s="12"/>
      <c r="H25" s="25"/>
      <c r="I25" s="263"/>
      <c r="J25" s="263"/>
      <c r="K25" s="15"/>
      <c r="L25" s="12"/>
    </row>
    <row r="26" spans="2:11" ht="12.75">
      <c r="B26" s="265"/>
      <c r="C26" s="265"/>
      <c r="D26" s="265"/>
      <c r="E26" s="265"/>
      <c r="F26" s="265"/>
      <c r="G26" s="265"/>
      <c r="H26" s="265"/>
      <c r="I26" s="265"/>
      <c r="J26" s="265"/>
      <c r="K26" s="12"/>
    </row>
  </sheetData>
  <sheetProtection/>
  <mergeCells count="22">
    <mergeCell ref="B2:N2"/>
    <mergeCell ref="J3:J4"/>
    <mergeCell ref="K3:K4"/>
    <mergeCell ref="F3:F4"/>
    <mergeCell ref="G3:G4"/>
    <mergeCell ref="B26:J26"/>
    <mergeCell ref="B16:J16"/>
    <mergeCell ref="C18:J18"/>
    <mergeCell ref="G22:M22"/>
    <mergeCell ref="H24:J24"/>
    <mergeCell ref="I25:J25"/>
    <mergeCell ref="J19:L19"/>
    <mergeCell ref="B1:N1"/>
    <mergeCell ref="M3:M4"/>
    <mergeCell ref="N3:N4"/>
    <mergeCell ref="B3:B4"/>
    <mergeCell ref="C3:C4"/>
    <mergeCell ref="L3:L4"/>
    <mergeCell ref="H3:H4"/>
    <mergeCell ref="D3:D4"/>
    <mergeCell ref="E3:E4"/>
    <mergeCell ref="I3:I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4.7109375" style="0" customWidth="1"/>
    <col min="6" max="6" width="29.140625" style="0" customWidth="1"/>
  </cols>
  <sheetData>
    <row r="1" spans="2:14" ht="139.5" customHeight="1" thickBo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 thickBot="1" thickTop="1">
      <c r="B2" s="268" t="s">
        <v>243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3" spans="2:14" ht="13.5" thickTop="1">
      <c r="B3" s="261" t="s">
        <v>0</v>
      </c>
      <c r="C3" s="270" t="s">
        <v>142</v>
      </c>
      <c r="D3" s="270" t="s">
        <v>143</v>
      </c>
      <c r="E3" s="261" t="s">
        <v>63</v>
      </c>
      <c r="F3" s="261" t="s">
        <v>187</v>
      </c>
      <c r="G3" s="261" t="s">
        <v>244</v>
      </c>
      <c r="H3" s="261" t="s">
        <v>245</v>
      </c>
      <c r="I3" s="261" t="s">
        <v>246</v>
      </c>
      <c r="J3" s="261" t="s">
        <v>247</v>
      </c>
      <c r="K3" s="261" t="s">
        <v>250</v>
      </c>
      <c r="L3" s="261" t="s">
        <v>249</v>
      </c>
      <c r="M3" s="261" t="s">
        <v>248</v>
      </c>
      <c r="N3" s="261" t="s">
        <v>1</v>
      </c>
    </row>
    <row r="4" spans="2:14" ht="12.75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45" customHeight="1">
      <c r="A5" s="14">
        <v>1</v>
      </c>
      <c r="B5" s="214">
        <v>1</v>
      </c>
      <c r="C5" s="215" t="s">
        <v>215</v>
      </c>
      <c r="D5" s="216">
        <v>1</v>
      </c>
      <c r="E5" s="215" t="s">
        <v>232</v>
      </c>
      <c r="F5" s="215" t="s">
        <v>241</v>
      </c>
      <c r="G5" s="217">
        <v>54.81</v>
      </c>
      <c r="H5" s="218">
        <f aca="true" t="shared" si="0" ref="H5:H14">(G5*100)/603.33</f>
        <v>9.084580577793247</v>
      </c>
      <c r="I5" s="217">
        <f aca="true" t="shared" si="1" ref="I5:I14">(117.2*H5)/100</f>
        <v>10.647128437173684</v>
      </c>
      <c r="J5" s="217">
        <f>SUM(G5+I5)</f>
        <v>65.45712843717368</v>
      </c>
      <c r="K5" s="219">
        <v>1400</v>
      </c>
      <c r="L5" s="219">
        <v>700</v>
      </c>
      <c r="M5" s="219">
        <f aca="true" t="shared" si="2" ref="M5:M14">J5*L5</f>
        <v>45819.989906021576</v>
      </c>
      <c r="N5" s="152"/>
    </row>
    <row r="6" spans="1:14" ht="45" customHeight="1">
      <c r="A6" s="14">
        <v>2</v>
      </c>
      <c r="B6" s="214">
        <v>1</v>
      </c>
      <c r="C6" s="217" t="s">
        <v>216</v>
      </c>
      <c r="D6" s="214">
        <v>0</v>
      </c>
      <c r="E6" s="215" t="s">
        <v>232</v>
      </c>
      <c r="F6" s="215" t="s">
        <v>4</v>
      </c>
      <c r="G6" s="217">
        <v>35.31</v>
      </c>
      <c r="H6" s="218">
        <f t="shared" si="0"/>
        <v>5.8525185222017795</v>
      </c>
      <c r="I6" s="217">
        <f t="shared" si="1"/>
        <v>6.859151708020486</v>
      </c>
      <c r="J6" s="217">
        <f aca="true" t="shared" si="3" ref="J6:J13">SUM(G6+I6)</f>
        <v>42.169151708020486</v>
      </c>
      <c r="K6" s="219">
        <v>1400</v>
      </c>
      <c r="L6" s="219">
        <v>700</v>
      </c>
      <c r="M6" s="219">
        <f t="shared" si="2"/>
        <v>29518.40619561434</v>
      </c>
      <c r="N6" s="152"/>
    </row>
    <row r="7" spans="1:14" ht="45" customHeight="1">
      <c r="A7" s="14">
        <v>3</v>
      </c>
      <c r="B7" s="214">
        <v>1</v>
      </c>
      <c r="C7" s="215" t="s">
        <v>226</v>
      </c>
      <c r="D7" s="216">
        <v>1</v>
      </c>
      <c r="E7" s="215" t="s">
        <v>233</v>
      </c>
      <c r="F7" s="215" t="s">
        <v>241</v>
      </c>
      <c r="G7" s="217">
        <v>54.86</v>
      </c>
      <c r="H7" s="218">
        <f t="shared" si="0"/>
        <v>9.092867916397328</v>
      </c>
      <c r="I7" s="217">
        <f t="shared" si="1"/>
        <v>10.656841198017668</v>
      </c>
      <c r="J7" s="217">
        <f t="shared" si="3"/>
        <v>65.51684119801767</v>
      </c>
      <c r="K7" s="219">
        <v>1400</v>
      </c>
      <c r="L7" s="219">
        <v>700</v>
      </c>
      <c r="M7" s="219">
        <f t="shared" si="2"/>
        <v>45861.788838612374</v>
      </c>
      <c r="N7" s="152"/>
    </row>
    <row r="8" spans="1:14" ht="45" customHeight="1">
      <c r="A8" s="14">
        <v>4</v>
      </c>
      <c r="B8" s="214">
        <v>2</v>
      </c>
      <c r="C8" s="215" t="s">
        <v>218</v>
      </c>
      <c r="D8" s="216">
        <v>1</v>
      </c>
      <c r="E8" s="215" t="s">
        <v>232</v>
      </c>
      <c r="F8" s="215" t="s">
        <v>241</v>
      </c>
      <c r="G8" s="217">
        <v>60.85</v>
      </c>
      <c r="H8" s="218">
        <f t="shared" si="0"/>
        <v>10.085691081166194</v>
      </c>
      <c r="I8" s="217">
        <f t="shared" si="1"/>
        <v>11.82042994712678</v>
      </c>
      <c r="J8" s="217">
        <f t="shared" si="3"/>
        <v>72.67042994712678</v>
      </c>
      <c r="K8" s="219">
        <v>1400</v>
      </c>
      <c r="L8" s="219">
        <v>800</v>
      </c>
      <c r="M8" s="219">
        <f t="shared" si="2"/>
        <v>58136.34395770142</v>
      </c>
      <c r="N8" s="152"/>
    </row>
    <row r="9" spans="1:14" ht="45" customHeight="1">
      <c r="A9" s="14">
        <v>5</v>
      </c>
      <c r="B9" s="214">
        <v>2</v>
      </c>
      <c r="C9" s="217" t="s">
        <v>219</v>
      </c>
      <c r="D9" s="214">
        <v>0</v>
      </c>
      <c r="E9" s="215" t="s">
        <v>232</v>
      </c>
      <c r="F9" s="215" t="s">
        <v>4</v>
      </c>
      <c r="G9" s="217">
        <v>35.31</v>
      </c>
      <c r="H9" s="218">
        <f t="shared" si="0"/>
        <v>5.8525185222017795</v>
      </c>
      <c r="I9" s="217">
        <f t="shared" si="1"/>
        <v>6.859151708020486</v>
      </c>
      <c r="J9" s="217">
        <f t="shared" si="3"/>
        <v>42.169151708020486</v>
      </c>
      <c r="K9" s="219">
        <v>1400</v>
      </c>
      <c r="L9" s="219">
        <v>800</v>
      </c>
      <c r="M9" s="219">
        <f t="shared" si="2"/>
        <v>33735.32136641639</v>
      </c>
      <c r="N9" s="152"/>
    </row>
    <row r="10" spans="1:14" ht="45" customHeight="1">
      <c r="A10" s="14">
        <v>6</v>
      </c>
      <c r="B10" s="214">
        <v>2</v>
      </c>
      <c r="C10" s="215" t="s">
        <v>227</v>
      </c>
      <c r="D10" s="216">
        <v>1</v>
      </c>
      <c r="E10" s="215" t="s">
        <v>233</v>
      </c>
      <c r="F10" s="215" t="s">
        <v>241</v>
      </c>
      <c r="G10" s="217">
        <v>60.85</v>
      </c>
      <c r="H10" s="218">
        <f t="shared" si="0"/>
        <v>10.085691081166194</v>
      </c>
      <c r="I10" s="217">
        <f t="shared" si="1"/>
        <v>11.82042994712678</v>
      </c>
      <c r="J10" s="217">
        <f t="shared" si="3"/>
        <v>72.67042994712678</v>
      </c>
      <c r="K10" s="219">
        <v>1400</v>
      </c>
      <c r="L10" s="219">
        <v>800</v>
      </c>
      <c r="M10" s="219">
        <f t="shared" si="2"/>
        <v>58136.34395770142</v>
      </c>
      <c r="N10" s="152"/>
    </row>
    <row r="11" spans="1:14" ht="45" customHeight="1">
      <c r="A11" s="14">
        <v>7</v>
      </c>
      <c r="B11" s="214">
        <v>3</v>
      </c>
      <c r="C11" s="215" t="s">
        <v>221</v>
      </c>
      <c r="D11" s="216">
        <v>1</v>
      </c>
      <c r="E11" s="215" t="s">
        <v>232</v>
      </c>
      <c r="F11" s="215" t="s">
        <v>241</v>
      </c>
      <c r="G11" s="217">
        <v>60.85</v>
      </c>
      <c r="H11" s="218">
        <f t="shared" si="0"/>
        <v>10.085691081166194</v>
      </c>
      <c r="I11" s="217">
        <f t="shared" si="1"/>
        <v>11.82042994712678</v>
      </c>
      <c r="J11" s="217">
        <f t="shared" si="3"/>
        <v>72.67042994712678</v>
      </c>
      <c r="K11" s="219">
        <v>1400</v>
      </c>
      <c r="L11" s="219">
        <v>900</v>
      </c>
      <c r="M11" s="219">
        <f t="shared" si="2"/>
        <v>65403.3869524141</v>
      </c>
      <c r="N11" s="152"/>
    </row>
    <row r="12" spans="1:14" ht="45" customHeight="1">
      <c r="A12" s="14">
        <v>8</v>
      </c>
      <c r="B12" s="214">
        <v>3</v>
      </c>
      <c r="C12" s="217" t="s">
        <v>222</v>
      </c>
      <c r="D12" s="214">
        <v>0</v>
      </c>
      <c r="E12" s="215" t="s">
        <v>232</v>
      </c>
      <c r="F12" s="215" t="s">
        <v>4</v>
      </c>
      <c r="G12" s="217">
        <v>35.31</v>
      </c>
      <c r="H12" s="218">
        <f t="shared" si="0"/>
        <v>5.8525185222017795</v>
      </c>
      <c r="I12" s="217">
        <f t="shared" si="1"/>
        <v>6.859151708020486</v>
      </c>
      <c r="J12" s="217">
        <f t="shared" si="3"/>
        <v>42.169151708020486</v>
      </c>
      <c r="K12" s="219">
        <v>1400</v>
      </c>
      <c r="L12" s="219">
        <v>900</v>
      </c>
      <c r="M12" s="219">
        <f t="shared" si="2"/>
        <v>37952.236537218436</v>
      </c>
      <c r="N12" s="152"/>
    </row>
    <row r="13" spans="1:14" ht="45" customHeight="1">
      <c r="A13" s="14">
        <v>9</v>
      </c>
      <c r="B13" s="214">
        <v>3</v>
      </c>
      <c r="C13" s="215" t="s">
        <v>223</v>
      </c>
      <c r="D13" s="216">
        <v>1</v>
      </c>
      <c r="E13" s="215" t="s">
        <v>233</v>
      </c>
      <c r="F13" s="215" t="s">
        <v>242</v>
      </c>
      <c r="G13" s="217">
        <v>60.85</v>
      </c>
      <c r="H13" s="218">
        <f t="shared" si="0"/>
        <v>10.085691081166194</v>
      </c>
      <c r="I13" s="217">
        <f t="shared" si="1"/>
        <v>11.82042994712678</v>
      </c>
      <c r="J13" s="217">
        <f t="shared" si="3"/>
        <v>72.67042994712678</v>
      </c>
      <c r="K13" s="219">
        <v>1400</v>
      </c>
      <c r="L13" s="219">
        <v>900</v>
      </c>
      <c r="M13" s="219">
        <f t="shared" si="2"/>
        <v>65403.3869524141</v>
      </c>
      <c r="N13" s="152"/>
    </row>
    <row r="14" spans="1:14" ht="45" customHeight="1">
      <c r="A14" s="36">
        <v>10</v>
      </c>
      <c r="B14" s="214">
        <v>4</v>
      </c>
      <c r="C14" s="215" t="s">
        <v>224</v>
      </c>
      <c r="D14" s="216">
        <v>1</v>
      </c>
      <c r="E14" s="215" t="s">
        <v>232</v>
      </c>
      <c r="F14" s="215" t="s">
        <v>241</v>
      </c>
      <c r="G14" s="217">
        <v>70.21</v>
      </c>
      <c r="H14" s="218">
        <f t="shared" si="0"/>
        <v>11.637080867850097</v>
      </c>
      <c r="I14" s="217">
        <f t="shared" si="1"/>
        <v>13.638658777120312</v>
      </c>
      <c r="J14" s="217">
        <f>SUM(G14+I14)</f>
        <v>83.8486587771203</v>
      </c>
      <c r="K14" s="219">
        <v>1400</v>
      </c>
      <c r="L14" s="219">
        <v>800</v>
      </c>
      <c r="M14" s="219">
        <f t="shared" si="2"/>
        <v>67078.92702169625</v>
      </c>
      <c r="N14" s="152"/>
    </row>
    <row r="15" spans="1:14" ht="45" customHeight="1" thickBot="1">
      <c r="A15" s="36">
        <v>11</v>
      </c>
      <c r="B15" s="229">
        <v>4</v>
      </c>
      <c r="C15" s="230" t="s">
        <v>225</v>
      </c>
      <c r="D15" s="231">
        <v>1</v>
      </c>
      <c r="E15" s="230" t="s">
        <v>233</v>
      </c>
      <c r="F15" s="230" t="s">
        <v>241</v>
      </c>
      <c r="G15" s="232">
        <v>74.12</v>
      </c>
      <c r="H15" s="233">
        <f>(G15*100)/603.33</f>
        <v>12.285150746689208</v>
      </c>
      <c r="I15" s="232">
        <f>(117.2*H15)/100</f>
        <v>14.398196675119753</v>
      </c>
      <c r="J15" s="232">
        <f>SUM(G15+I15)</f>
        <v>88.51819667511975</v>
      </c>
      <c r="K15" s="234">
        <v>1400</v>
      </c>
      <c r="L15" s="219">
        <v>800</v>
      </c>
      <c r="M15" s="234">
        <f>J15*L15</f>
        <v>70814.55734009581</v>
      </c>
      <c r="N15" s="153"/>
    </row>
    <row r="16" ht="13.5" thickTop="1"/>
    <row r="18" ht="12.75">
      <c r="M18" s="75">
        <f>SUM(M5:M17)</f>
        <v>577860.6890259063</v>
      </c>
    </row>
  </sheetData>
  <sheetProtection/>
  <mergeCells count="15">
    <mergeCell ref="H3:H4"/>
    <mergeCell ref="M3:M4"/>
    <mergeCell ref="N3:N4"/>
    <mergeCell ref="B1:N1"/>
    <mergeCell ref="B2:N2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2011-11-23T08:46:02Z</cp:lastPrinted>
  <dcterms:created xsi:type="dcterms:W3CDTF">2004-11-05T09:36:01Z</dcterms:created>
  <dcterms:modified xsi:type="dcterms:W3CDTF">2014-01-29T11:31:33Z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